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4095" windowHeight="3405" activeTab="0"/>
  </bookViews>
  <sheets>
    <sheet name="Лист1" sheetId="1" r:id="rId1"/>
    <sheet name="Лист4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<sst xmlns="http://schemas.openxmlformats.org/spreadsheetml/2006/main" count="33" uniqueCount="29">
  <si>
    <t xml:space="preserve">          Работа №4</t>
  </si>
  <si>
    <t xml:space="preserve">       ОЦЕНКА ТЕКУЩЕГО ЗНАЧЕНИЯ  ВЫБОРОЧНОГО СРЕДНЕГО</t>
  </si>
  <si>
    <t xml:space="preserve">                      И ЕГО ДОВЕРИТЕЛЬНЫХ ИНТЕРВАЛОВ</t>
  </si>
  <si>
    <t xml:space="preserve">                  Содержание работы:</t>
  </si>
  <si>
    <r>
      <t xml:space="preserve"> На примере </t>
    </r>
    <r>
      <rPr>
        <b/>
        <i/>
        <sz val="10"/>
        <color indexed="56"/>
        <rFont val="Times New Roman Cyr"/>
        <family val="1"/>
      </rPr>
      <t>среднеарифметического</t>
    </r>
    <r>
      <rPr>
        <b/>
        <sz val="10"/>
        <rFont val="Times New Roman Cyr"/>
        <family val="0"/>
      </rPr>
      <t xml:space="preserve"> выборки (Х</t>
    </r>
    <r>
      <rPr>
        <b/>
        <vertAlign val="subscript"/>
        <sz val="10"/>
        <rFont val="Times New Roman Cyr"/>
        <family val="1"/>
      </rPr>
      <t>ср</t>
    </r>
    <r>
      <rPr>
        <b/>
        <sz val="10"/>
        <rFont val="Times New Roman Cyr"/>
        <family val="0"/>
      </rPr>
      <t>) определить его</t>
    </r>
    <r>
      <rPr>
        <b/>
        <i/>
        <sz val="10"/>
        <color indexed="56"/>
        <rFont val="Times New Roman Cyr"/>
        <family val="0"/>
      </rPr>
      <t xml:space="preserve"> доверительные интервалы</t>
    </r>
    <r>
      <rPr>
        <b/>
        <sz val="10"/>
        <rFont val="Times New Roman Cyr"/>
        <family val="0"/>
      </rPr>
      <t xml:space="preserve">.  </t>
    </r>
  </si>
  <si>
    <t xml:space="preserve"> Сделать статистические и технологические выводы о доверительных границах показателей  </t>
  </si>
  <si>
    <t xml:space="preserve"> прочности бетона в выборке в зависимости от ее объема.</t>
  </si>
  <si>
    <t xml:space="preserve"> Таблица ввода</t>
  </si>
  <si>
    <r>
      <t xml:space="preserve">             </t>
    </r>
    <r>
      <rPr>
        <b/>
        <u val="single"/>
        <sz val="10"/>
        <color indexed="9"/>
        <rFont val="Arial Cyr"/>
        <family val="2"/>
      </rPr>
      <t>Результаты вычислений</t>
    </r>
  </si>
  <si>
    <t xml:space="preserve"> массива данных</t>
  </si>
  <si>
    <t>Объем</t>
  </si>
  <si>
    <r>
      <t>Х</t>
    </r>
    <r>
      <rPr>
        <b/>
        <vertAlign val="subscript"/>
        <sz val="8.5"/>
        <color indexed="9"/>
        <rFont val="Times New Roman Cyr"/>
        <family val="1"/>
      </rPr>
      <t>ср</t>
    </r>
    <r>
      <rPr>
        <b/>
        <sz val="8.5"/>
        <color indexed="9"/>
        <rFont val="Times New Roman Cyr"/>
        <family val="1"/>
      </rPr>
      <t xml:space="preserve"> </t>
    </r>
  </si>
  <si>
    <t>Нижнее</t>
  </si>
  <si>
    <t>Верхнее</t>
  </si>
  <si>
    <t>Нижняя</t>
  </si>
  <si>
    <t>Математич.</t>
  </si>
  <si>
    <t>Верхняя</t>
  </si>
  <si>
    <t>выборки,</t>
  </si>
  <si>
    <t>Значения</t>
  </si>
  <si>
    <t>выборки</t>
  </si>
  <si>
    <t>стандартное</t>
  </si>
  <si>
    <t>граница</t>
  </si>
  <si>
    <t>очікування,</t>
  </si>
  <si>
    <t>N</t>
  </si>
  <si>
    <t>тікуче Хср</t>
  </si>
  <si>
    <t>отклонение</t>
  </si>
  <si>
    <r>
      <t>Х</t>
    </r>
    <r>
      <rPr>
        <b/>
        <vertAlign val="subscript"/>
        <sz val="8.5"/>
        <color indexed="9"/>
        <rFont val="Times New Roman Cyr"/>
        <family val="1"/>
      </rPr>
      <t>ср</t>
    </r>
  </si>
  <si>
    <t>Мх</t>
  </si>
  <si>
    <t>Разработал Гелевера А.Г.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</si>
</sst>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&quot;;\-#,##0\ &quot;грн&quot;"/>
    <numFmt numFmtId="165" formatCode="#,##0\ &quot;грн&quot;;[Red]\-#,##0\ &quot;грн&quot;"/>
    <numFmt numFmtId="166" formatCode="#,##0.00\ &quot;грн&quot;;\-#,##0.00\ &quot;грн&quot;"/>
    <numFmt numFmtId="167" formatCode="#,##0.00\ &quot;грн&quot;;[Red]\-#,##0.00\ &quot;грн&quot;"/>
    <numFmt numFmtId="168" formatCode="_-* #,##0\ &quot;грн&quot;_-;\-* #,##0\ &quot;грн&quot;_-;_-* &quot;-&quot;\ &quot;грн&quot;_-;_-@_-"/>
    <numFmt numFmtId="169" formatCode="_-* #,##0\ _г_р_н_-;\-* #,##0\ _г_р_н_-;_-* &quot;-&quot;\ _г_р_н_-;_-@_-"/>
    <numFmt numFmtId="170" formatCode="_-* #,##0.00\ &quot;грн&quot;_-;\-* #,##0.00\ &quot;грн&quot;_-;_-* &quot;-&quot;??\ &quot;грн&quot;_-;_-@_-"/>
    <numFmt numFmtId="171" formatCode="_-* #,##0.00\ _г_р_н_-;\-* #,##0.00\ _г_р_н_-;_-* &quot;-&quot;??\ _г_р_н_-;_-@_-"/>
    <numFmt numFmtId="172" formatCode="0.000"/>
    <numFmt numFmtId="173" formatCode="0.0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0"/>
    </font>
    <font>
      <b/>
      <sz val="12"/>
      <name val="Times New Roman Cyr"/>
      <family val="1"/>
    </font>
    <font>
      <sz val="12"/>
      <color indexed="56"/>
      <name val="Courier"/>
      <family val="0"/>
    </font>
    <font>
      <b/>
      <i/>
      <sz val="10"/>
      <color indexed="8"/>
      <name val="Courier"/>
      <family val="0"/>
    </font>
    <font>
      <b/>
      <sz val="10"/>
      <color indexed="8"/>
      <name val="Arial Cyr"/>
      <family val="2"/>
    </font>
    <font>
      <b/>
      <sz val="9.5"/>
      <name val="Times New Roman Cyr"/>
      <family val="1"/>
    </font>
    <font>
      <b/>
      <sz val="9"/>
      <name val="Times New Roman Cyr"/>
      <family val="1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2"/>
    </font>
    <font>
      <b/>
      <sz val="6"/>
      <name val="Arial Cyr"/>
      <family val="2"/>
    </font>
    <font>
      <b/>
      <u val="single"/>
      <sz val="8"/>
      <name val="Symbol"/>
      <family val="1"/>
    </font>
    <font>
      <b/>
      <sz val="12"/>
      <color indexed="26"/>
      <name val="Times New Roman Cyr"/>
      <family val="0"/>
    </font>
    <font>
      <b/>
      <sz val="10"/>
      <color indexed="9"/>
      <name val="Arial Cyr"/>
      <family val="2"/>
    </font>
    <font>
      <sz val="10"/>
      <color indexed="26"/>
      <name val="Arial Cyr"/>
      <family val="0"/>
    </font>
    <font>
      <b/>
      <vertAlign val="subscript"/>
      <sz val="10"/>
      <name val="Times New Roman Cyr"/>
      <family val="1"/>
    </font>
    <font>
      <b/>
      <i/>
      <sz val="10"/>
      <color indexed="56"/>
      <name val="Times New Roman Cyr"/>
      <family val="1"/>
    </font>
    <font>
      <b/>
      <sz val="9"/>
      <color indexed="34"/>
      <name val="Arial Cyr"/>
      <family val="2"/>
    </font>
    <font>
      <b/>
      <sz val="8.5"/>
      <color indexed="9"/>
      <name val="Times New Roman Cyr"/>
      <family val="1"/>
    </font>
    <font>
      <b/>
      <vertAlign val="subscript"/>
      <sz val="8.5"/>
      <color indexed="9"/>
      <name val="Times New Roman Cyr"/>
      <family val="1"/>
    </font>
    <font>
      <b/>
      <u val="single"/>
      <sz val="10"/>
      <color indexed="9"/>
      <name val="Arial Cyr"/>
      <family val="2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b/>
      <sz val="8"/>
      <color indexed="9"/>
      <name val="Times New Roman Cyr"/>
      <family val="1"/>
    </font>
    <font>
      <u val="single"/>
      <sz val="10"/>
      <color indexed="48"/>
      <name val="Times New Roman Cyr"/>
      <family val="1"/>
    </font>
    <font>
      <b/>
      <sz val="10"/>
      <color indexed="48"/>
      <name val="Times New Roman Cyr"/>
      <family val="1"/>
    </font>
    <font>
      <b/>
      <vertAlign val="subscript"/>
      <sz val="10"/>
      <color indexed="48"/>
      <name val="Symbol"/>
      <family val="1"/>
    </font>
    <font>
      <sz val="10"/>
      <color indexed="48"/>
      <name val="Times New Roman Cyr"/>
      <family val="1"/>
    </font>
    <font>
      <sz val="6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22"/>
      </left>
      <right style="thick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3" borderId="1" xfId="0" applyFont="1" applyFill="1" applyBorder="1" applyAlignment="1" applyProtection="1">
      <alignment horizontal="center"/>
      <protection/>
    </xf>
    <xf numFmtId="0" fontId="8" fillId="4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/>
    </xf>
    <xf numFmtId="0" fontId="8" fillId="4" borderId="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/>
    </xf>
    <xf numFmtId="0" fontId="8" fillId="4" borderId="6" xfId="0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10" fillId="3" borderId="1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ill="1" applyAlignment="1">
      <alignment/>
    </xf>
    <xf numFmtId="0" fontId="17" fillId="5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1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2" fontId="17" fillId="5" borderId="11" xfId="0" applyNumberFormat="1" applyFont="1" applyFill="1" applyBorder="1" applyAlignment="1">
      <alignment horizontal="center"/>
    </xf>
    <xf numFmtId="2" fontId="17" fillId="5" borderId="12" xfId="0" applyNumberFormat="1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2" fillId="5" borderId="15" xfId="0" applyFont="1" applyFill="1" applyBorder="1" applyAlignment="1">
      <alignment horizontal="center"/>
    </xf>
    <xf numFmtId="2" fontId="17" fillId="5" borderId="13" xfId="0" applyNumberFormat="1" applyFont="1" applyFill="1" applyBorder="1" applyAlignment="1">
      <alignment horizontal="center"/>
    </xf>
    <xf numFmtId="2" fontId="17" fillId="5" borderId="15" xfId="0" applyNumberFormat="1" applyFont="1" applyFill="1" applyBorder="1" applyAlignment="1">
      <alignment horizontal="center"/>
    </xf>
    <xf numFmtId="2" fontId="17" fillId="5" borderId="13" xfId="0" applyNumberFormat="1" applyFont="1" applyFill="1" applyBorder="1" applyAlignment="1">
      <alignment horizontal="center"/>
    </xf>
    <xf numFmtId="2" fontId="17" fillId="5" borderId="16" xfId="0" applyNumberFormat="1" applyFont="1" applyFill="1" applyBorder="1" applyAlignment="1">
      <alignment horizontal="center"/>
    </xf>
    <xf numFmtId="2" fontId="17" fillId="5" borderId="17" xfId="0" applyNumberFormat="1" applyFont="1" applyFill="1" applyBorder="1" applyAlignment="1">
      <alignment horizontal="center"/>
    </xf>
    <xf numFmtId="2" fontId="17" fillId="5" borderId="17" xfId="0" applyNumberFormat="1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2" fontId="17" fillId="6" borderId="11" xfId="0" applyNumberFormat="1" applyFont="1" applyFill="1" applyBorder="1" applyAlignment="1">
      <alignment horizontal="center"/>
    </xf>
    <xf numFmtId="0" fontId="22" fillId="6" borderId="15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0" fontId="22" fillId="7" borderId="13" xfId="0" applyFont="1" applyFill="1" applyBorder="1" applyAlignment="1">
      <alignment horizontal="center"/>
    </xf>
    <xf numFmtId="2" fontId="17" fillId="7" borderId="13" xfId="0" applyNumberFormat="1" applyFont="1" applyFill="1" applyBorder="1" applyAlignment="1">
      <alignment horizontal="center"/>
    </xf>
    <xf numFmtId="2" fontId="17" fillId="7" borderId="15" xfId="0" applyNumberFormat="1" applyFont="1" applyFill="1" applyBorder="1" applyAlignment="1">
      <alignment horizontal="center"/>
    </xf>
    <xf numFmtId="2" fontId="17" fillId="7" borderId="17" xfId="0" applyNumberFormat="1" applyFont="1" applyFill="1" applyBorder="1" applyAlignment="1">
      <alignment horizontal="center"/>
    </xf>
    <xf numFmtId="0" fontId="17" fillId="2" borderId="0" xfId="0" applyFont="1" applyFill="1" applyAlignment="1">
      <alignment/>
    </xf>
    <xf numFmtId="0" fontId="27" fillId="5" borderId="15" xfId="0" applyFont="1" applyFill="1" applyBorder="1" applyAlignment="1">
      <alignment horizontal="center"/>
    </xf>
    <xf numFmtId="0" fontId="27" fillId="7" borderId="15" xfId="0" applyFont="1" applyFill="1" applyBorder="1" applyAlignment="1">
      <alignment horizontal="center"/>
    </xf>
    <xf numFmtId="2" fontId="17" fillId="6" borderId="15" xfId="0" applyNumberFormat="1" applyFont="1" applyFill="1" applyBorder="1" applyAlignment="1">
      <alignment horizontal="center"/>
    </xf>
    <xf numFmtId="2" fontId="17" fillId="6" borderId="14" xfId="0" applyNumberFormat="1" applyFont="1" applyFill="1" applyBorder="1" applyAlignment="1">
      <alignment horizontal="center"/>
    </xf>
    <xf numFmtId="2" fontId="17" fillId="6" borderId="12" xfId="0" applyNumberFormat="1" applyFont="1" applyFill="1" applyBorder="1" applyAlignment="1">
      <alignment horizontal="center"/>
    </xf>
    <xf numFmtId="2" fontId="17" fillId="6" borderId="16" xfId="0" applyNumberFormat="1" applyFont="1" applyFill="1" applyBorder="1" applyAlignment="1">
      <alignment horizontal="center"/>
    </xf>
    <xf numFmtId="2" fontId="17" fillId="6" borderId="17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latin typeface="Arial Cyr"/>
                <a:ea typeface="Arial Cyr"/>
                <a:cs typeface="Arial Cyr"/>
              </a:rPr>
              <a:t>Величина отклонения при Р=0,95</a:t>
            </a:r>
            <a:r>
              <a:rPr lang="en-US" cap="none" sz="800" b="1" i="0" u="sng" baseline="0"/>
              <a:t> </a:t>
            </a:r>
          </a:p>
        </c:rich>
      </c:tx>
      <c:layout>
        <c:manualLayout>
          <c:xMode val="factor"/>
          <c:yMode val="factor"/>
          <c:x val="0.04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1"/>
          <c:h val="0.80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Лист1!$F$17:$F$66</c:f>
              <c:numCache/>
            </c:numRef>
          </c:val>
          <c:smooth val="1"/>
        </c:ser>
        <c:ser>
          <c:idx val="1"/>
          <c:order val="1"/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Лист1!$G$17:$G$66</c:f>
              <c:numCache/>
            </c:numRef>
          </c:val>
          <c:smooth val="1"/>
        </c:ser>
        <c:axId val="43516313"/>
        <c:axId val="56102498"/>
      </c:lineChart>
      <c:catAx>
        <c:axId val="4351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Объем выборки, N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6102498"/>
        <c:crosses val="autoZero"/>
        <c:auto val="0"/>
        <c:lblOffset val="100"/>
        <c:noMultiLvlLbl val="0"/>
      </c:catAx>
      <c:valAx>
        <c:axId val="561024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35163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00" b="1" i="0" u="sng" baseline="0">
                <a:latin typeface="Arial Cyr"/>
                <a:ea typeface="Arial Cyr"/>
                <a:cs typeface="Arial Cyr"/>
              </a:rPr>
              <a:t>Границы отклонений для Хср в зависимости от объема выборки </a:t>
            </a:r>
          </a:p>
        </c:rich>
      </c:tx>
      <c:layout>
        <c:manualLayout>
          <c:xMode val="factor"/>
          <c:yMode val="factor"/>
          <c:x val="0.034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1"/>
          <c:w val="0.91575"/>
          <c:h val="0.81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Лист1!$I$17:$I$66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Лист1!$J$17:$J$66</c:f>
              <c:numCache/>
            </c:numRef>
          </c:val>
          <c:smooth val="1"/>
        </c:ser>
        <c:ser>
          <c:idx val="2"/>
          <c:order val="2"/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Лист1!$K$17:$K$66</c:f>
              <c:numCache/>
            </c:numRef>
          </c:val>
          <c:smooth val="1"/>
        </c:ser>
        <c:axId val="35160435"/>
        <c:axId val="48008460"/>
      </c:lineChart>
      <c:catAx>
        <c:axId val="3516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Объем выборки, N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8008460"/>
        <c:crosses val="autoZero"/>
        <c:auto val="0"/>
        <c:lblOffset val="100"/>
        <c:noMultiLvlLbl val="0"/>
      </c:catAx>
      <c:valAx>
        <c:axId val="48008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Прочность бетона, МПа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51604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latin typeface="Arial Cyr"/>
                <a:ea typeface="Arial Cyr"/>
                <a:cs typeface="Arial Cyr"/>
              </a:rPr>
              <a:t>Текущее и окончательное значения среднего арифметического выборки</a:t>
            </a:r>
          </a:p>
        </c:rich>
      </c:tx>
      <c:layout>
        <c:manualLayout>
          <c:xMode val="factor"/>
          <c:yMode val="factor"/>
          <c:x val="-0.068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445"/>
          <c:w val="0.9685"/>
          <c:h val="0.79625"/>
        </c:manualLayout>
      </c:layout>
      <c:lineChart>
        <c:grouping val="standard"/>
        <c:varyColors val="0"/>
        <c:ser>
          <c:idx val="1"/>
          <c:order val="0"/>
          <c:tx>
            <c:strRef>
              <c:f>Лист1!$J$16</c:f>
              <c:strCache>
                <c:ptCount val="1"/>
                <c:pt idx="0">
                  <c:v>Мх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Лист1!$J$17:$J$66</c:f>
              <c:numCache/>
            </c:numRef>
          </c:val>
          <c:smooth val="0"/>
        </c:ser>
        <c:ser>
          <c:idx val="0"/>
          <c:order val="1"/>
          <c:tx>
            <c:strRef>
              <c:f>Лист1!$D$16</c:f>
              <c:strCache>
                <c:ptCount val="1"/>
                <c:pt idx="0">
                  <c:v>тікуче Хср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339933"/>
                </a:solidFill>
              </a:ln>
            </c:spPr>
          </c:marker>
          <c:val>
            <c:numRef>
              <c:f>Лист1!$D$17:$D$66</c:f>
              <c:numCache/>
            </c:numRef>
          </c:val>
          <c:smooth val="0"/>
        </c:ser>
        <c:axId val="29422957"/>
        <c:axId val="63480022"/>
      </c:lineChart>
      <c:catAx>
        <c:axId val="2942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Объем выборки, N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3480022"/>
        <c:crosses val="autoZero"/>
        <c:auto val="0"/>
        <c:lblOffset val="100"/>
        <c:noMultiLvlLbl val="0"/>
      </c:catAx>
      <c:valAx>
        <c:axId val="63480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Среднее прочности, МПа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94229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10275"/>
          <c:w val="0.2065"/>
          <c:h val="0.12375"/>
        </c:manualLayout>
      </c:layout>
      <c:overlay val="0"/>
    </c:legend>
    <c:plotVisOnly val="1"/>
    <c:dispBlanksAs val="gap"/>
    <c:showDLblsOverMax val="0"/>
  </c:chart>
  <c:spPr>
    <a:ln w="38100">
      <a:solidFill>
        <a:srgbClr val="FFFF00"/>
      </a:solidFill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latin typeface="Arial Cyr"/>
                <a:ea typeface="Arial Cyr"/>
                <a:cs typeface="Arial Cyr"/>
              </a:rPr>
              <a:t>Величина відхилення при Р=0,95</a:t>
            </a:r>
            <a:r>
              <a:rPr lang="en-US" cap="none" sz="800" b="1" i="0" u="sng" baseline="0"/>
              <a:t> </a:t>
            </a:r>
          </a:p>
        </c:rich>
      </c:tx>
      <c:layout>
        <c:manualLayout>
          <c:xMode val="factor"/>
          <c:yMode val="factor"/>
          <c:x val="0.04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5"/>
          <c:w val="1"/>
          <c:h val="0.67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Лист1!$F$17:$F$66</c:f>
              <c:numCache/>
            </c:numRef>
          </c:val>
          <c:smooth val="1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Лист1!$G$17:$G$66</c:f>
              <c:numCache/>
            </c:numRef>
          </c:val>
          <c:smooth val="1"/>
        </c:ser>
        <c:axId val="34449287"/>
        <c:axId val="41608128"/>
      </c:lineChart>
      <c:catAx>
        <c:axId val="34449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Об'єм вибірки, N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608128"/>
        <c:crosses val="autoZero"/>
        <c:auto val="0"/>
        <c:lblOffset val="100"/>
        <c:noMultiLvlLbl val="0"/>
      </c:catAx>
      <c:valAx>
        <c:axId val="416081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4492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00" b="1" i="0" u="sng" baseline="0">
                <a:latin typeface="Arial Cyr"/>
                <a:ea typeface="Arial Cyr"/>
                <a:cs typeface="Arial Cyr"/>
              </a:rPr>
              <a:t>Границі довірчих інтервалів для Мх в залежності від об'єму вибірки </a:t>
            </a:r>
          </a:p>
        </c:rich>
      </c:tx>
      <c:layout>
        <c:manualLayout>
          <c:xMode val="factor"/>
          <c:yMode val="factor"/>
          <c:x val="0.11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224"/>
          <c:w val="0.784"/>
          <c:h val="0.65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Лист1!$I$17:$I$66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Лист1!$J$17:$J$66</c:f>
              <c:numCache/>
            </c:numRef>
          </c: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Лист1!$K$17:$K$66</c:f>
              <c:numCache/>
            </c:numRef>
          </c:val>
          <c:smooth val="1"/>
        </c:ser>
        <c:axId val="38928833"/>
        <c:axId val="14815178"/>
      </c:lineChart>
      <c:catAx>
        <c:axId val="38928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Об'єм вибірки, N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815178"/>
        <c:crosses val="autoZero"/>
        <c:auto val="0"/>
        <c:lblOffset val="100"/>
        <c:noMultiLvlLbl val="0"/>
      </c:catAx>
      <c:valAx>
        <c:axId val="14815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Міцність бетону, МПа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9288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latin typeface="Arial Cyr"/>
                <a:ea typeface="Arial Cyr"/>
                <a:cs typeface="Arial Cyr"/>
              </a:rPr>
              <a:t>Відхилення тікучого середнього Хср відносно математичного очікування Мх</a:t>
            </a:r>
          </a:p>
        </c:rich>
      </c:tx>
      <c:layout>
        <c:manualLayout>
          <c:xMode val="factor"/>
          <c:yMode val="factor"/>
          <c:x val="-0.029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1"/>
          <c:w val="0.95775"/>
          <c:h val="0.63275"/>
        </c:manualLayout>
      </c:layout>
      <c:lineChart>
        <c:grouping val="standard"/>
        <c:varyColors val="0"/>
        <c:ser>
          <c:idx val="1"/>
          <c:order val="0"/>
          <c:tx>
            <c:strRef>
              <c:f>Лист1!$J$16</c:f>
              <c:strCache>
                <c:ptCount val="1"/>
                <c:pt idx="0">
                  <c:v>Мх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Лист1!$J$17:$J$66</c:f>
              <c:numCache/>
            </c:numRef>
          </c:val>
          <c:smooth val="0"/>
        </c:ser>
        <c:ser>
          <c:idx val="0"/>
          <c:order val="1"/>
          <c:tx>
            <c:strRef>
              <c:f>Лист1!$D$16</c:f>
              <c:strCache>
                <c:ptCount val="1"/>
                <c:pt idx="0">
                  <c:v>тікуче Хср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Лист1!$D$17:$D$66</c:f>
              <c:numCache/>
            </c:numRef>
          </c:val>
          <c:smooth val="0"/>
        </c:ser>
        <c:axId val="66227739"/>
        <c:axId val="59178740"/>
      </c:lineChart>
      <c:catAx>
        <c:axId val="6622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Об'єм вибірки, N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178740"/>
        <c:crosses val="autoZero"/>
        <c:auto val="0"/>
        <c:lblOffset val="100"/>
        <c:noMultiLvlLbl val="0"/>
      </c:catAx>
      <c:valAx>
        <c:axId val="59178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Середнє міцності, МПа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2277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194"/>
          <c:w val="0.21925"/>
          <c:h val="0.15825"/>
        </c:manualLayout>
      </c:layout>
      <c:overlay val="0"/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66</xdr:row>
      <xdr:rowOff>152400</xdr:rowOff>
    </xdr:from>
    <xdr:to>
      <xdr:col>5</xdr:col>
      <xdr:colOff>581025</xdr:colOff>
      <xdr:row>82</xdr:row>
      <xdr:rowOff>104775</xdr:rowOff>
    </xdr:to>
    <xdr:graphicFrame>
      <xdr:nvGraphicFramePr>
        <xdr:cNvPr id="1" name="Chart 1"/>
        <xdr:cNvGraphicFramePr/>
      </xdr:nvGraphicFramePr>
      <xdr:xfrm>
        <a:off x="133350" y="11306175"/>
        <a:ext cx="28289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66</xdr:row>
      <xdr:rowOff>161925</xdr:rowOff>
    </xdr:from>
    <xdr:to>
      <xdr:col>10</xdr:col>
      <xdr:colOff>723900</xdr:colOff>
      <xdr:row>82</xdr:row>
      <xdr:rowOff>104775</xdr:rowOff>
    </xdr:to>
    <xdr:graphicFrame>
      <xdr:nvGraphicFramePr>
        <xdr:cNvPr id="2" name="Chart 2"/>
        <xdr:cNvGraphicFramePr/>
      </xdr:nvGraphicFramePr>
      <xdr:xfrm>
        <a:off x="3190875" y="11315700"/>
        <a:ext cx="30194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11</xdr:row>
      <xdr:rowOff>114300</xdr:rowOff>
    </xdr:from>
    <xdr:to>
      <xdr:col>1</xdr:col>
      <xdr:colOff>542925</xdr:colOff>
      <xdr:row>12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228725" y="1743075"/>
          <a:ext cx="0" cy="247650"/>
        </a:xfrm>
        <a:prstGeom prst="line">
          <a:avLst/>
        </a:prstGeom>
        <a:solidFill>
          <a:srgbClr val="FFFFFF"/>
        </a:solidFill>
        <a:ln w="1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95250</xdr:rowOff>
    </xdr:from>
    <xdr:to>
      <xdr:col>10</xdr:col>
      <xdr:colOff>400050</xdr:colOff>
      <xdr:row>12</xdr:row>
      <xdr:rowOff>171450</xdr:rowOff>
    </xdr:to>
    <xdr:sp>
      <xdr:nvSpPr>
        <xdr:cNvPr id="4" name="Объект 5"/>
        <xdr:cNvSpPr>
          <a:spLocks/>
        </xdr:cNvSpPr>
      </xdr:nvSpPr>
      <xdr:spPr>
        <a:xfrm>
          <a:off x="1876425" y="1924050"/>
          <a:ext cx="4010025" cy="76200"/>
        </a:xfrm>
        <a:custGeom>
          <a:pathLst>
            <a:path h="16384" w="16384">
              <a:moveTo>
                <a:pt x="0" y="14746"/>
              </a:moveTo>
              <a:lnTo>
                <a:pt x="0" y="0"/>
              </a:lnTo>
              <a:lnTo>
                <a:pt x="16384" y="0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83</xdr:row>
      <xdr:rowOff>114300</xdr:rowOff>
    </xdr:from>
    <xdr:to>
      <xdr:col>10</xdr:col>
      <xdr:colOff>685800</xdr:colOff>
      <xdr:row>89</xdr:row>
      <xdr:rowOff>38100</xdr:rowOff>
    </xdr:to>
    <xdr:sp>
      <xdr:nvSpPr>
        <xdr:cNvPr id="5" name="Текст 6"/>
        <xdr:cNvSpPr txBox="1">
          <a:spLocks noChangeArrowheads="1"/>
        </xdr:cNvSpPr>
      </xdr:nvSpPr>
      <xdr:spPr>
        <a:xfrm>
          <a:off x="152400" y="14030325"/>
          <a:ext cx="6019800" cy="895350"/>
        </a:xfrm>
        <a:prstGeom prst="roundRect">
          <a:avLst/>
        </a:prstGeom>
        <a:solidFill>
          <a:srgbClr val="FFFFC0"/>
        </a:solidFill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  </a:t>
          </a:r>
          <a:r>
            <a:rPr lang="en-US" cap="none" sz="1000" b="1" i="0" u="none" baseline="0">
              <a:solidFill>
                <a:srgbClr val="3366FF"/>
              </a:solidFill>
              <a:latin typeface="Times New Roman Cyr"/>
              <a:ea typeface="Times New Roman Cyr"/>
              <a:cs typeface="Times New Roman Cyr"/>
            </a:rPr>
            <a:t>Величина отклонения = </a:t>
          </a:r>
          <a:r>
            <a:rPr lang="en-US" cap="none" sz="1000" b="0" i="0" u="none" baseline="0">
              <a:solidFill>
                <a:srgbClr val="3366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sng" baseline="0">
              <a:solidFill>
                <a:srgbClr val="3366FF"/>
              </a:solidFill>
              <a:latin typeface="Times New Roman Cyr"/>
              <a:ea typeface="Times New Roman Cyr"/>
              <a:cs typeface="Times New Roman Cyr"/>
            </a:rPr>
            <a:t>+</a:t>
          </a:r>
          <a:r>
            <a:rPr lang="en-US" cap="none" sz="1000" b="1" i="0" u="none" baseline="0">
              <a:solidFill>
                <a:srgbClr val="3366FF"/>
              </a:solidFill>
              <a:latin typeface="Times New Roman Cyr"/>
              <a:ea typeface="Times New Roman Cyr"/>
              <a:cs typeface="Times New Roman Cyr"/>
            </a:rPr>
            <a:t> t</a:t>
          </a:r>
          <a:r>
            <a:rPr lang="en-US" cap="none" sz="1000" b="1" i="0" u="none" baseline="-25000">
              <a:solidFill>
                <a:srgbClr val="3366FF"/>
              </a:solidFill>
              <a:latin typeface="Symbol"/>
              <a:ea typeface="Symbol"/>
              <a:cs typeface="Symbol"/>
            </a:rPr>
            <a:t>a</a:t>
          </a:r>
          <a:r>
            <a:rPr lang="en-US" cap="none" sz="1000" b="1" i="0" u="none" baseline="0">
              <a:solidFill>
                <a:srgbClr val="3366FF"/>
              </a:solidFill>
              <a:latin typeface="Times New Roman Cyr"/>
              <a:ea typeface="Times New Roman Cyr"/>
              <a:cs typeface="Times New Roman Cyr"/>
            </a:rPr>
            <a:t> S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 и  зависит,  в основном,  от объема выборки (N) и (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a).
 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Т.к., при N &gt; 100 величина</a:t>
          </a:r>
          <a:r>
            <a:rPr lang="en-US" cap="none" sz="1000" b="1" i="0" u="none" baseline="0">
              <a:solidFill>
                <a:srgbClr val="3366FF"/>
              </a:solidFill>
              <a:latin typeface="Times New Roman Cyr"/>
              <a:ea typeface="Times New Roman Cyr"/>
              <a:cs typeface="Times New Roman Cyr"/>
            </a:rPr>
            <a:t> t</a:t>
          </a:r>
          <a:r>
            <a:rPr lang="en-US" cap="none" sz="1000" b="1" i="0" u="none" baseline="-25000">
              <a:solidFill>
                <a:srgbClr val="3366FF"/>
              </a:solidFill>
              <a:latin typeface="Symbol"/>
              <a:ea typeface="Symbol"/>
              <a:cs typeface="Symbol"/>
            </a:rPr>
            <a:t>a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становится постоянной, то и отклонения становится  ве-
   личиной постоянной.         
   Например, при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=0,05 (Р=0,95) и  N &gt; 100  t</a:t>
          </a:r>
          <a:r>
            <a:rPr lang="en-US" cap="none" sz="1000" b="1" i="0" u="none" baseline="-25000">
              <a:latin typeface="Symbol"/>
              <a:ea typeface="Symbol"/>
              <a:cs typeface="Symbol"/>
            </a:rPr>
            <a:t>a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= t = 1,96</a:t>
          </a:r>
        </a:p>
      </xdr:txBody>
    </xdr:sp>
    <xdr:clientData/>
  </xdr:twoCellAnchor>
  <xdr:twoCellAnchor>
    <xdr:from>
      <xdr:col>0</xdr:col>
      <xdr:colOff>66675</xdr:colOff>
      <xdr:row>90</xdr:row>
      <xdr:rowOff>19050</xdr:rowOff>
    </xdr:from>
    <xdr:to>
      <xdr:col>11</xdr:col>
      <xdr:colOff>0</xdr:colOff>
      <xdr:row>106</xdr:row>
      <xdr:rowOff>85725</xdr:rowOff>
    </xdr:to>
    <xdr:graphicFrame>
      <xdr:nvGraphicFramePr>
        <xdr:cNvPr id="6" name="Chart 11"/>
        <xdr:cNvGraphicFramePr/>
      </xdr:nvGraphicFramePr>
      <xdr:xfrm>
        <a:off x="66675" y="15068550"/>
        <a:ext cx="61626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83</xdr:row>
      <xdr:rowOff>123825</xdr:rowOff>
    </xdr:from>
    <xdr:to>
      <xdr:col>5</xdr:col>
      <xdr:colOff>19050</xdr:colOff>
      <xdr:row>84</xdr:row>
      <xdr:rowOff>142875</xdr:rowOff>
    </xdr:to>
    <xdr:sp>
      <xdr:nvSpPr>
        <xdr:cNvPr id="7" name="Rectangle 14"/>
        <xdr:cNvSpPr>
          <a:spLocks/>
        </xdr:cNvSpPr>
      </xdr:nvSpPr>
      <xdr:spPr>
        <a:xfrm>
          <a:off x="314325" y="14039850"/>
          <a:ext cx="2085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400050</xdr:colOff>
      <xdr:row>81</xdr:row>
      <xdr:rowOff>114300</xdr:rowOff>
    </xdr:from>
    <xdr:to>
      <xdr:col>6</xdr:col>
      <xdr:colOff>400050</xdr:colOff>
      <xdr:row>83</xdr:row>
      <xdr:rowOff>142875</xdr:rowOff>
    </xdr:to>
    <xdr:sp>
      <xdr:nvSpPr>
        <xdr:cNvPr id="8" name="Line 16"/>
        <xdr:cNvSpPr>
          <a:spLocks/>
        </xdr:cNvSpPr>
      </xdr:nvSpPr>
      <xdr:spPr>
        <a:xfrm flipV="1">
          <a:off x="3524250" y="13706475"/>
          <a:ext cx="0" cy="352425"/>
        </a:xfrm>
        <a:prstGeom prst="line">
          <a:avLst/>
        </a:prstGeom>
        <a:solidFill>
          <a:srgbClr val="FFFFFF"/>
        </a:solidFill>
        <a:ln w="17145" cmpd="sng">
          <a:solidFill>
            <a:srgbClr val="3333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114300</xdr:colOff>
      <xdr:row>132</xdr:row>
      <xdr:rowOff>66675</xdr:rowOff>
    </xdr:from>
    <xdr:to>
      <xdr:col>5</xdr:col>
      <xdr:colOff>514350</xdr:colOff>
      <xdr:row>143</xdr:row>
      <xdr:rowOff>142875</xdr:rowOff>
    </xdr:to>
    <xdr:graphicFrame>
      <xdr:nvGraphicFramePr>
        <xdr:cNvPr id="9" name="Chart 18"/>
        <xdr:cNvGraphicFramePr/>
      </xdr:nvGraphicFramePr>
      <xdr:xfrm>
        <a:off x="114300" y="21917025"/>
        <a:ext cx="278130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19050</xdr:colOff>
      <xdr:row>132</xdr:row>
      <xdr:rowOff>57150</xdr:rowOff>
    </xdr:from>
    <xdr:to>
      <xdr:col>10</xdr:col>
      <xdr:colOff>466725</xdr:colOff>
      <xdr:row>143</xdr:row>
      <xdr:rowOff>133350</xdr:rowOff>
    </xdr:to>
    <xdr:graphicFrame>
      <xdr:nvGraphicFramePr>
        <xdr:cNvPr id="10" name="Chart 19"/>
        <xdr:cNvGraphicFramePr/>
      </xdr:nvGraphicFramePr>
      <xdr:xfrm>
        <a:off x="3143250" y="21907500"/>
        <a:ext cx="28098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145</xdr:row>
      <xdr:rowOff>19050</xdr:rowOff>
    </xdr:from>
    <xdr:to>
      <xdr:col>10</xdr:col>
      <xdr:colOff>457200</xdr:colOff>
      <xdr:row>158</xdr:row>
      <xdr:rowOff>9525</xdr:rowOff>
    </xdr:to>
    <xdr:graphicFrame>
      <xdr:nvGraphicFramePr>
        <xdr:cNvPr id="11" name="Chart 20"/>
        <xdr:cNvGraphicFramePr/>
      </xdr:nvGraphicFramePr>
      <xdr:xfrm>
        <a:off x="133350" y="23974425"/>
        <a:ext cx="5810250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257175</xdr:colOff>
      <xdr:row>81</xdr:row>
      <xdr:rowOff>114300</xdr:rowOff>
    </xdr:from>
    <xdr:to>
      <xdr:col>5</xdr:col>
      <xdr:colOff>257175</xdr:colOff>
      <xdr:row>83</xdr:row>
      <xdr:rowOff>142875</xdr:rowOff>
    </xdr:to>
    <xdr:sp>
      <xdr:nvSpPr>
        <xdr:cNvPr id="12" name="Line 15"/>
        <xdr:cNvSpPr>
          <a:spLocks/>
        </xdr:cNvSpPr>
      </xdr:nvSpPr>
      <xdr:spPr>
        <a:xfrm flipV="1">
          <a:off x="2638425" y="13706475"/>
          <a:ext cx="0" cy="352425"/>
        </a:xfrm>
        <a:prstGeom prst="line">
          <a:avLst/>
        </a:prstGeom>
        <a:solidFill>
          <a:srgbClr val="FFFFFF"/>
        </a:solidFill>
        <a:ln w="17145" cmpd="sng">
          <a:solidFill>
            <a:srgbClr val="3333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showGridLines="0" showRowColHeaders="0" tabSelected="1" zoomScale="158" zoomScaleNormal="158" workbookViewId="0" topLeftCell="A4">
      <selection activeCell="A17" sqref="A17"/>
    </sheetView>
  </sheetViews>
  <sheetFormatPr defaultColWidth="9.00390625" defaultRowHeight="12.75"/>
  <cols>
    <col min="3" max="3" width="1.75390625" style="0" customWidth="1"/>
    <col min="4" max="4" width="9.75390625" style="0" customWidth="1"/>
    <col min="5" max="5" width="1.75390625" style="0" customWidth="1"/>
    <col min="6" max="7" width="9.75390625" style="0" customWidth="1"/>
    <col min="8" max="8" width="1.75390625" style="0" customWidth="1"/>
    <col min="9" max="11" width="9.75390625" style="0" customWidth="1"/>
  </cols>
  <sheetData>
    <row r="1" spans="1:17" ht="12.75">
      <c r="A1" s="14"/>
      <c r="B1" s="14"/>
      <c r="C1" s="14"/>
      <c r="D1" s="14"/>
      <c r="E1" s="26" t="s">
        <v>0</v>
      </c>
      <c r="F1" s="25"/>
      <c r="G1" s="14"/>
      <c r="H1" s="14"/>
      <c r="I1" s="14"/>
      <c r="J1" s="14"/>
      <c r="K1" s="14"/>
      <c r="L1" s="14"/>
      <c r="M1" s="14"/>
      <c r="N1" s="14"/>
      <c r="Q1" t="s">
        <v>28</v>
      </c>
    </row>
    <row r="2" spans="1:14" ht="4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2.75">
      <c r="A3" s="20"/>
      <c r="B3" s="21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4"/>
      <c r="N3" s="14"/>
    </row>
    <row r="4" spans="1:14" ht="12.75">
      <c r="A4" s="20"/>
      <c r="B4" s="21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14"/>
      <c r="N4" s="14"/>
    </row>
    <row r="5" spans="1:14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.75">
      <c r="A6" s="14"/>
      <c r="B6" s="14"/>
      <c r="C6" s="14"/>
      <c r="D6" s="15" t="s">
        <v>3</v>
      </c>
      <c r="E6" s="27"/>
      <c r="F6" s="14"/>
      <c r="G6" s="14"/>
      <c r="H6" s="14"/>
      <c r="I6" s="14"/>
      <c r="J6" s="14"/>
      <c r="K6" s="14"/>
      <c r="L6" s="14"/>
      <c r="M6" s="14"/>
      <c r="N6" s="14"/>
    </row>
    <row r="7" spans="1:14" ht="4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4.25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4"/>
      <c r="N8" s="14"/>
    </row>
    <row r="9" spans="1:14" ht="12.7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9"/>
      <c r="K9" s="17"/>
      <c r="L9" s="17"/>
      <c r="M9" s="14"/>
      <c r="N9" s="14"/>
    </row>
    <row r="10" spans="1:14" ht="12.75">
      <c r="A10" s="18" t="s">
        <v>6</v>
      </c>
      <c r="B10" s="18"/>
      <c r="C10" s="18"/>
      <c r="D10" s="18"/>
      <c r="E10" s="18"/>
      <c r="F10" s="18"/>
      <c r="G10" s="18"/>
      <c r="H10" s="18"/>
      <c r="I10" s="18"/>
      <c r="J10" s="19"/>
      <c r="K10" s="17"/>
      <c r="L10" s="17"/>
      <c r="M10" s="14"/>
      <c r="N10" s="14"/>
    </row>
    <row r="11" spans="1:14" ht="12.75">
      <c r="A11" s="18"/>
      <c r="B11" s="18"/>
      <c r="C11" s="18"/>
      <c r="D11" s="18"/>
      <c r="E11" s="18"/>
      <c r="F11" s="18"/>
      <c r="G11" s="18"/>
      <c r="H11" s="18"/>
      <c r="I11" s="18"/>
      <c r="J11" s="19"/>
      <c r="K11" s="17"/>
      <c r="L11" s="17"/>
      <c r="M11" s="14"/>
      <c r="N11" s="14"/>
    </row>
    <row r="12" spans="1:14" ht="15.75">
      <c r="A12" s="28" t="s">
        <v>7</v>
      </c>
      <c r="B12" s="1"/>
      <c r="C12" s="24"/>
      <c r="D12" s="24"/>
      <c r="E12" s="24"/>
      <c r="F12" s="52" t="s">
        <v>8</v>
      </c>
      <c r="G12" s="24"/>
      <c r="H12" s="24"/>
      <c r="I12" s="24"/>
      <c r="J12" s="14"/>
      <c r="K12" s="14"/>
      <c r="L12" s="14"/>
      <c r="M12" s="14"/>
      <c r="N12" s="14"/>
    </row>
    <row r="13" spans="1:14" ht="16.5" thickBot="1">
      <c r="A13" s="28" t="s">
        <v>9</v>
      </c>
      <c r="B13" s="1"/>
      <c r="C13" s="24"/>
      <c r="D13" s="24"/>
      <c r="E13" s="24"/>
      <c r="F13" s="24"/>
      <c r="G13" s="24"/>
      <c r="H13" s="24"/>
      <c r="I13" s="24"/>
      <c r="J13" s="14"/>
      <c r="K13" s="14"/>
      <c r="L13" s="14"/>
      <c r="M13" s="14"/>
      <c r="N13" s="14"/>
    </row>
    <row r="14" spans="1:14" ht="14.25" thickTop="1">
      <c r="A14" s="11" t="s">
        <v>10</v>
      </c>
      <c r="B14" s="9"/>
      <c r="C14" s="22"/>
      <c r="D14" s="47" t="s">
        <v>11</v>
      </c>
      <c r="E14" s="14"/>
      <c r="F14" s="44" t="s">
        <v>12</v>
      </c>
      <c r="G14" s="44" t="s">
        <v>13</v>
      </c>
      <c r="H14" s="14"/>
      <c r="I14" s="34" t="s">
        <v>14</v>
      </c>
      <c r="J14" s="34" t="s">
        <v>15</v>
      </c>
      <c r="K14" s="34" t="s">
        <v>16</v>
      </c>
      <c r="L14" s="14"/>
      <c r="M14" s="14"/>
      <c r="N14" s="14"/>
    </row>
    <row r="15" spans="1:14" ht="12.75">
      <c r="A15" s="12" t="s">
        <v>17</v>
      </c>
      <c r="B15" s="8" t="s">
        <v>18</v>
      </c>
      <c r="C15" s="29"/>
      <c r="D15" s="48" t="s">
        <v>19</v>
      </c>
      <c r="E15" s="14"/>
      <c r="F15" s="43" t="s">
        <v>20</v>
      </c>
      <c r="G15" s="43" t="s">
        <v>20</v>
      </c>
      <c r="H15" s="14"/>
      <c r="I15" s="35" t="s">
        <v>21</v>
      </c>
      <c r="J15" s="33" t="s">
        <v>22</v>
      </c>
      <c r="K15" s="35" t="s">
        <v>21</v>
      </c>
      <c r="L15" s="14"/>
      <c r="M15" s="14"/>
      <c r="N15" s="14"/>
    </row>
    <row r="16" spans="1:20" ht="14.25" thickBot="1">
      <c r="A16" s="13" t="s">
        <v>23</v>
      </c>
      <c r="B16" s="10"/>
      <c r="C16" s="22"/>
      <c r="D16" s="54" t="s">
        <v>24</v>
      </c>
      <c r="E16" s="14"/>
      <c r="F16" s="46" t="s">
        <v>25</v>
      </c>
      <c r="G16" s="46" t="s">
        <v>25</v>
      </c>
      <c r="H16" s="14"/>
      <c r="I16" s="36" t="s">
        <v>26</v>
      </c>
      <c r="J16" s="53" t="s">
        <v>27</v>
      </c>
      <c r="K16" s="36" t="s">
        <v>26</v>
      </c>
      <c r="L16" s="14"/>
      <c r="M16" s="14"/>
      <c r="N16" s="14"/>
      <c r="T16">
        <f>COUNT(B17:B66)</f>
        <v>40</v>
      </c>
    </row>
    <row r="17" spans="1:20" ht="14.25" thickTop="1">
      <c r="A17" s="2">
        <v>1</v>
      </c>
      <c r="B17" s="3">
        <v>29.81</v>
      </c>
      <c r="C17" s="22"/>
      <c r="D17" s="49">
        <f>AVERAGE(B17:B17)</f>
        <v>29.81</v>
      </c>
      <c r="E17" s="30"/>
      <c r="F17" s="45">
        <f>-CONFIDENCE(0.05,T17,A17)</f>
        <v>-24.903703658806837</v>
      </c>
      <c r="G17" s="56">
        <f>CONFIDENCE(0.05,T17,A17)</f>
        <v>24.903703658806837</v>
      </c>
      <c r="H17" s="14"/>
      <c r="I17" s="31">
        <f>+J17+F17</f>
        <v>4.066296341193162</v>
      </c>
      <c r="J17" s="39">
        <f>AVERAGE(B17:B66)</f>
        <v>28.97</v>
      </c>
      <c r="K17" s="37">
        <f>+J17+G17</f>
        <v>53.87370365880683</v>
      </c>
      <c r="L17" s="14"/>
      <c r="M17" s="14"/>
      <c r="N17" s="14"/>
      <c r="T17">
        <f>TINV(0.05,1)</f>
        <v>12.70620473398699</v>
      </c>
    </row>
    <row r="18" spans="1:20" ht="13.5">
      <c r="A18" s="4">
        <f aca="true" t="shared" si="0" ref="A18:A59">A17+1</f>
        <v>2</v>
      </c>
      <c r="B18" s="5">
        <v>27.52</v>
      </c>
      <c r="C18" s="22"/>
      <c r="D18" s="51">
        <f>AVERAGE(B17:B18)</f>
        <v>28.665</v>
      </c>
      <c r="E18" s="30"/>
      <c r="F18" s="58">
        <f aca="true" t="shared" si="1" ref="F18:F33">-CONFIDENCE(0.05,T18,A18)</f>
        <v>-17.60957773380255</v>
      </c>
      <c r="G18" s="59">
        <f aca="true" t="shared" si="2" ref="G18:G33">CONFIDENCE(0.05,T18,A18)</f>
        <v>17.60957773380255</v>
      </c>
      <c r="H18" s="14"/>
      <c r="I18" s="40">
        <f aca="true" t="shared" si="3" ref="I18:I33">+J18+F18</f>
        <v>11.36042226619745</v>
      </c>
      <c r="J18" s="41">
        <f>AVERAGE(B17:B66)</f>
        <v>28.97</v>
      </c>
      <c r="K18" s="42">
        <f>+J18+G18</f>
        <v>46.57957773380255</v>
      </c>
      <c r="L18" s="14"/>
      <c r="M18" s="14"/>
      <c r="N18" s="14"/>
      <c r="T18">
        <f>TINV(0.05,A18-1)</f>
        <v>12.70620473398699</v>
      </c>
    </row>
    <row r="19" spans="1:20" ht="13.5">
      <c r="A19" s="4">
        <f t="shared" si="0"/>
        <v>3</v>
      </c>
      <c r="B19" s="5">
        <v>27.51</v>
      </c>
      <c r="C19" s="22"/>
      <c r="D19" s="51">
        <f>AVERAGE(B17:B19)</f>
        <v>28.28</v>
      </c>
      <c r="E19" s="30"/>
      <c r="F19" s="58">
        <f t="shared" si="1"/>
        <v>-4.868820447436505</v>
      </c>
      <c r="G19" s="59">
        <f t="shared" si="2"/>
        <v>4.868820447436505</v>
      </c>
      <c r="H19" s="14"/>
      <c r="I19" s="40">
        <f t="shared" si="3"/>
        <v>24.101179552563494</v>
      </c>
      <c r="J19" s="41">
        <f>AVERAGE(B1:B66)</f>
        <v>28.97</v>
      </c>
      <c r="K19" s="42">
        <f aca="true" t="shared" si="4" ref="K19:K33">+J19+G19</f>
        <v>33.838820447436504</v>
      </c>
      <c r="L19" s="14"/>
      <c r="M19" s="14"/>
      <c r="N19" s="14"/>
      <c r="T19">
        <f aca="true" t="shared" si="5" ref="T19:T34">TINV(0.05,A19-1)</f>
        <v>4.302652729544542</v>
      </c>
    </row>
    <row r="20" spans="1:20" ht="13.5">
      <c r="A20" s="4">
        <f t="shared" si="0"/>
        <v>4</v>
      </c>
      <c r="B20" s="5">
        <v>30.41</v>
      </c>
      <c r="C20" s="22"/>
      <c r="D20" s="51">
        <f>AVERAGE(B17:B20)</f>
        <v>28.8125</v>
      </c>
      <c r="E20" s="30"/>
      <c r="F20" s="58">
        <f t="shared" si="1"/>
        <v>-3.11874007015543</v>
      </c>
      <c r="G20" s="59">
        <f t="shared" si="2"/>
        <v>3.11874007015543</v>
      </c>
      <c r="H20" s="14"/>
      <c r="I20" s="40">
        <f t="shared" si="3"/>
        <v>25.85125992984457</v>
      </c>
      <c r="J20" s="41">
        <f>AVERAGE(B17:B66)</f>
        <v>28.97</v>
      </c>
      <c r="K20" s="42">
        <f t="shared" si="4"/>
        <v>32.08874007015543</v>
      </c>
      <c r="L20" s="14"/>
      <c r="M20" s="14"/>
      <c r="N20" s="14"/>
      <c r="T20">
        <f t="shared" si="5"/>
        <v>3.18244630488688</v>
      </c>
    </row>
    <row r="21" spans="1:20" ht="13.5">
      <c r="A21" s="4">
        <f t="shared" si="0"/>
        <v>5</v>
      </c>
      <c r="B21" s="5">
        <v>19.26</v>
      </c>
      <c r="C21" s="22"/>
      <c r="D21" s="51">
        <f>AVERAGE(B17:B21)</f>
        <v>26.901999999999997</v>
      </c>
      <c r="E21" s="30"/>
      <c r="F21" s="58">
        <f t="shared" si="1"/>
        <v>-2.4336167172444076</v>
      </c>
      <c r="G21" s="59">
        <f t="shared" si="2"/>
        <v>2.4336167172444076</v>
      </c>
      <c r="H21" s="14"/>
      <c r="I21" s="40">
        <f t="shared" si="3"/>
        <v>26.53638328275559</v>
      </c>
      <c r="J21" s="41">
        <f>AVERAGE(B17:B66)</f>
        <v>28.97</v>
      </c>
      <c r="K21" s="42">
        <f t="shared" si="4"/>
        <v>31.403616717244407</v>
      </c>
      <c r="L21" s="14"/>
      <c r="M21" s="14"/>
      <c r="N21" s="14"/>
      <c r="T21">
        <f t="shared" si="5"/>
        <v>2.776445105043803</v>
      </c>
    </row>
    <row r="22" spans="1:20" ht="13.5">
      <c r="A22" s="4">
        <f t="shared" si="0"/>
        <v>6</v>
      </c>
      <c r="B22" s="5">
        <v>35.82</v>
      </c>
      <c r="C22" s="22"/>
      <c r="D22" s="51">
        <f>AVERAGE(B17:B22)</f>
        <v>28.388333333333332</v>
      </c>
      <c r="E22" s="30"/>
      <c r="F22" s="58">
        <f t="shared" si="1"/>
        <v>-2.0568560575377126</v>
      </c>
      <c r="G22" s="59">
        <f t="shared" si="2"/>
        <v>2.0568560575377126</v>
      </c>
      <c r="H22" s="14"/>
      <c r="I22" s="40">
        <f t="shared" si="3"/>
        <v>26.913143942462288</v>
      </c>
      <c r="J22" s="41">
        <f>AVERAGE(B17:B66)</f>
        <v>28.97</v>
      </c>
      <c r="K22" s="42">
        <f t="shared" si="4"/>
        <v>31.02685605753771</v>
      </c>
      <c r="L22" s="14"/>
      <c r="M22" s="14"/>
      <c r="N22" s="14"/>
      <c r="T22">
        <f t="shared" si="5"/>
        <v>2.57058183469754</v>
      </c>
    </row>
    <row r="23" spans="1:20" ht="13.5">
      <c r="A23" s="4">
        <f t="shared" si="0"/>
        <v>7</v>
      </c>
      <c r="B23" s="5">
        <v>31.6</v>
      </c>
      <c r="C23" s="22"/>
      <c r="D23" s="51">
        <f>AVERAGE(B17:B23)</f>
        <v>28.847142857142853</v>
      </c>
      <c r="E23" s="30"/>
      <c r="F23" s="58">
        <f t="shared" si="1"/>
        <v>-1.8126643544675085</v>
      </c>
      <c r="G23" s="59">
        <f t="shared" si="2"/>
        <v>1.8126643544675085</v>
      </c>
      <c r="H23" s="14"/>
      <c r="I23" s="40">
        <f t="shared" si="3"/>
        <v>27.15733564553249</v>
      </c>
      <c r="J23" s="41">
        <f>AVERAGE(B17:B66)</f>
        <v>28.97</v>
      </c>
      <c r="K23" s="42">
        <f t="shared" si="4"/>
        <v>30.782664354467506</v>
      </c>
      <c r="L23" s="14"/>
      <c r="M23" s="14"/>
      <c r="N23" s="14"/>
      <c r="T23">
        <f t="shared" si="5"/>
        <v>2.4469118464326822</v>
      </c>
    </row>
    <row r="24" spans="1:20" ht="13.5">
      <c r="A24" s="4">
        <f t="shared" si="0"/>
        <v>8</v>
      </c>
      <c r="B24" s="5">
        <v>24</v>
      </c>
      <c r="C24" s="22"/>
      <c r="D24" s="51">
        <f>AVERAGE(B17:B24)</f>
        <v>28.241249999999997</v>
      </c>
      <c r="E24" s="30"/>
      <c r="F24" s="58">
        <f t="shared" si="1"/>
        <v>-1.6385708962703267</v>
      </c>
      <c r="G24" s="59">
        <f t="shared" si="2"/>
        <v>1.6385708962703267</v>
      </c>
      <c r="H24" s="14"/>
      <c r="I24" s="40">
        <f t="shared" si="3"/>
        <v>27.331429103729672</v>
      </c>
      <c r="J24" s="41">
        <f>AVERAGE(B17:B66)</f>
        <v>28.97</v>
      </c>
      <c r="K24" s="42">
        <f t="shared" si="4"/>
        <v>30.608570896270326</v>
      </c>
      <c r="L24" s="14"/>
      <c r="M24" s="14"/>
      <c r="N24" s="14"/>
      <c r="T24">
        <f t="shared" si="5"/>
        <v>2.364624250949319</v>
      </c>
    </row>
    <row r="25" spans="1:20" ht="13.5">
      <c r="A25" s="4">
        <f t="shared" si="0"/>
        <v>9</v>
      </c>
      <c r="B25" s="5">
        <v>24.9</v>
      </c>
      <c r="C25" s="22"/>
      <c r="D25" s="51">
        <f>AVERAGE(B17:B25)</f>
        <v>27.869999999999997</v>
      </c>
      <c r="E25" s="30"/>
      <c r="F25" s="58">
        <f t="shared" si="1"/>
        <v>-1.5065616831555906</v>
      </c>
      <c r="G25" s="59">
        <f t="shared" si="2"/>
        <v>1.5065616831555906</v>
      </c>
      <c r="H25" s="14"/>
      <c r="I25" s="40">
        <f t="shared" si="3"/>
        <v>27.463438316844407</v>
      </c>
      <c r="J25" s="41">
        <f>AVERAGE(B17:B66)</f>
        <v>28.97</v>
      </c>
      <c r="K25" s="42">
        <f t="shared" si="4"/>
        <v>30.47656168315559</v>
      </c>
      <c r="L25" s="14"/>
      <c r="M25" s="14"/>
      <c r="N25" s="14"/>
      <c r="T25">
        <f t="shared" si="5"/>
        <v>2.3060041332991172</v>
      </c>
    </row>
    <row r="26" spans="1:20" ht="13.5">
      <c r="A26" s="4">
        <f t="shared" si="0"/>
        <v>10</v>
      </c>
      <c r="B26" s="5">
        <v>33.1</v>
      </c>
      <c r="C26" s="22"/>
      <c r="D26" s="51">
        <f>AVERAGE(B17:B26)</f>
        <v>28.393</v>
      </c>
      <c r="E26" s="30"/>
      <c r="F26" s="58">
        <f t="shared" si="1"/>
        <v>-1.4020737689281908</v>
      </c>
      <c r="G26" s="59">
        <f t="shared" si="2"/>
        <v>1.4020737689281908</v>
      </c>
      <c r="H26" s="14"/>
      <c r="I26" s="40">
        <f t="shared" si="3"/>
        <v>27.56792623107181</v>
      </c>
      <c r="J26" s="41">
        <f>AVERAGE(B17:B66)</f>
        <v>28.97</v>
      </c>
      <c r="K26" s="42">
        <f t="shared" si="4"/>
        <v>30.37207376892819</v>
      </c>
      <c r="L26" s="14"/>
      <c r="M26" s="14"/>
      <c r="N26" s="14"/>
      <c r="T26">
        <f t="shared" si="5"/>
        <v>2.262157158173583</v>
      </c>
    </row>
    <row r="27" spans="1:20" ht="13.5">
      <c r="A27" s="4">
        <f t="shared" si="0"/>
        <v>11</v>
      </c>
      <c r="B27" s="5">
        <v>27</v>
      </c>
      <c r="C27" s="22"/>
      <c r="D27" s="51">
        <f>AVERAGE(B17:B27)</f>
        <v>28.266363636363636</v>
      </c>
      <c r="E27" s="30"/>
      <c r="F27" s="58">
        <f t="shared" si="1"/>
        <v>-1.3167217155249886</v>
      </c>
      <c r="G27" s="59">
        <f t="shared" si="2"/>
        <v>1.3167217155249886</v>
      </c>
      <c r="H27" s="14"/>
      <c r="I27" s="40">
        <f t="shared" si="3"/>
        <v>27.65327828447501</v>
      </c>
      <c r="J27" s="41">
        <f>AVERAGE(B17:B66)</f>
        <v>28.97</v>
      </c>
      <c r="K27" s="42">
        <f t="shared" si="4"/>
        <v>30.286721715524987</v>
      </c>
      <c r="L27" s="14"/>
      <c r="M27" s="14"/>
      <c r="N27" s="14"/>
      <c r="T27">
        <f t="shared" si="5"/>
        <v>2.228138842425868</v>
      </c>
    </row>
    <row r="28" spans="1:20" ht="13.5">
      <c r="A28" s="4">
        <f t="shared" si="0"/>
        <v>12</v>
      </c>
      <c r="B28" s="5">
        <v>25.4</v>
      </c>
      <c r="C28" s="22"/>
      <c r="D28" s="51">
        <f>AVERAGE(B17:B28)</f>
        <v>28.0275</v>
      </c>
      <c r="E28" s="30"/>
      <c r="F28" s="58">
        <f t="shared" si="1"/>
        <v>-1.2453017032615075</v>
      </c>
      <c r="G28" s="59">
        <f t="shared" si="2"/>
        <v>1.2453017032615075</v>
      </c>
      <c r="H28" s="14"/>
      <c r="I28" s="40">
        <f t="shared" si="3"/>
        <v>27.72469829673849</v>
      </c>
      <c r="J28" s="41">
        <f>AVERAGE(B17:B66)</f>
        <v>28.97</v>
      </c>
      <c r="K28" s="42">
        <f t="shared" si="4"/>
        <v>30.215301703261506</v>
      </c>
      <c r="L28" s="14"/>
      <c r="M28" s="14"/>
      <c r="N28" s="14"/>
      <c r="T28">
        <f t="shared" si="5"/>
        <v>2.200985158721842</v>
      </c>
    </row>
    <row r="29" spans="1:20" ht="13.5">
      <c r="A29" s="4">
        <f t="shared" si="0"/>
        <v>13</v>
      </c>
      <c r="B29" s="5">
        <v>33.9</v>
      </c>
      <c r="C29" s="22"/>
      <c r="D29" s="51">
        <f>AVERAGE(B17:B29)</f>
        <v>28.479230769230767</v>
      </c>
      <c r="E29" s="30"/>
      <c r="F29" s="58">
        <f t="shared" si="1"/>
        <v>-1.1843943807865784</v>
      </c>
      <c r="G29" s="59">
        <f t="shared" si="2"/>
        <v>1.1843943807865784</v>
      </c>
      <c r="H29" s="14"/>
      <c r="I29" s="40">
        <f t="shared" si="3"/>
        <v>27.78560561921342</v>
      </c>
      <c r="J29" s="41">
        <f>AVERAGE(B17:B66)</f>
        <v>28.97</v>
      </c>
      <c r="K29" s="42">
        <f t="shared" si="4"/>
        <v>30.154394380786577</v>
      </c>
      <c r="L29" s="14"/>
      <c r="M29" s="14"/>
      <c r="N29" s="14"/>
      <c r="T29">
        <f t="shared" si="5"/>
        <v>2.1788128271650695</v>
      </c>
    </row>
    <row r="30" spans="1:20" ht="13.5">
      <c r="A30" s="4">
        <f t="shared" si="0"/>
        <v>14</v>
      </c>
      <c r="B30" s="5">
        <v>38</v>
      </c>
      <c r="C30" s="22"/>
      <c r="D30" s="51">
        <f>AVERAGE(B17:B30)</f>
        <v>29.159285714285712</v>
      </c>
      <c r="E30" s="30"/>
      <c r="F30" s="58">
        <f t="shared" si="1"/>
        <v>-1.131649510910253</v>
      </c>
      <c r="G30" s="59">
        <f t="shared" si="2"/>
        <v>1.131649510910253</v>
      </c>
      <c r="H30" s="14"/>
      <c r="I30" s="40">
        <f t="shared" si="3"/>
        <v>27.838350489089745</v>
      </c>
      <c r="J30" s="41">
        <f>AVERAGE(B17:B66)</f>
        <v>28.97</v>
      </c>
      <c r="K30" s="42">
        <f t="shared" si="4"/>
        <v>30.101649510910253</v>
      </c>
      <c r="L30" s="14"/>
      <c r="M30" s="14"/>
      <c r="N30" s="14"/>
      <c r="T30">
        <f t="shared" si="5"/>
        <v>2.1603686522485352</v>
      </c>
    </row>
    <row r="31" spans="1:20" ht="13.5">
      <c r="A31" s="4">
        <f t="shared" si="0"/>
        <v>15</v>
      </c>
      <c r="B31" s="5">
        <v>41.2</v>
      </c>
      <c r="C31" s="22"/>
      <c r="D31" s="51">
        <f>AVERAGE(B17:B31)</f>
        <v>29.961999999999996</v>
      </c>
      <c r="E31" s="30"/>
      <c r="F31" s="58">
        <f t="shared" si="1"/>
        <v>-1.0853918734121364</v>
      </c>
      <c r="G31" s="59">
        <f t="shared" si="2"/>
        <v>1.0853918734121364</v>
      </c>
      <c r="H31" s="14"/>
      <c r="I31" s="40">
        <f t="shared" si="3"/>
        <v>27.884608126587864</v>
      </c>
      <c r="J31" s="41">
        <f>AVERAGE(B17:B66)</f>
        <v>28.97</v>
      </c>
      <c r="K31" s="42">
        <f t="shared" si="4"/>
        <v>30.055391873412134</v>
      </c>
      <c r="L31" s="14"/>
      <c r="M31" s="14"/>
      <c r="N31" s="14"/>
      <c r="T31">
        <f t="shared" si="5"/>
        <v>2.144786681282085</v>
      </c>
    </row>
    <row r="32" spans="1:20" ht="13.5">
      <c r="A32" s="4">
        <f t="shared" si="0"/>
        <v>16</v>
      </c>
      <c r="B32" s="5">
        <v>27.9</v>
      </c>
      <c r="C32" s="22"/>
      <c r="D32" s="51">
        <f>AVERAGE(B17:B32)</f>
        <v>29.833124999999995</v>
      </c>
      <c r="E32" s="30"/>
      <c r="F32" s="58">
        <f t="shared" si="1"/>
        <v>-1.044391081197372</v>
      </c>
      <c r="G32" s="59">
        <f t="shared" si="2"/>
        <v>1.044391081197372</v>
      </c>
      <c r="H32" s="14"/>
      <c r="I32" s="40">
        <f t="shared" si="3"/>
        <v>27.925608918802627</v>
      </c>
      <c r="J32" s="41">
        <f>AVERAGE(B17:B66)</f>
        <v>28.97</v>
      </c>
      <c r="K32" s="42">
        <f t="shared" si="4"/>
        <v>30.01439108119737</v>
      </c>
      <c r="L32" s="14"/>
      <c r="M32" s="14"/>
      <c r="N32" s="14"/>
      <c r="T32">
        <f t="shared" si="5"/>
        <v>2.1314495356759524</v>
      </c>
    </row>
    <row r="33" spans="1:20" ht="13.5">
      <c r="A33" s="4">
        <f t="shared" si="0"/>
        <v>17</v>
      </c>
      <c r="B33" s="5">
        <v>31.7</v>
      </c>
      <c r="C33" s="22"/>
      <c r="D33" s="51">
        <f>AVERAGE(B17:B33)</f>
        <v>29.942941176470583</v>
      </c>
      <c r="E33" s="30"/>
      <c r="F33" s="58">
        <f t="shared" si="1"/>
        <v>-1.0077204871345828</v>
      </c>
      <c r="G33" s="59">
        <f t="shared" si="2"/>
        <v>1.0077204871345828</v>
      </c>
      <c r="H33" s="14"/>
      <c r="I33" s="40">
        <f t="shared" si="3"/>
        <v>27.962279512865415</v>
      </c>
      <c r="J33" s="41">
        <f>AVERAGE(B17:B66)</f>
        <v>28.97</v>
      </c>
      <c r="K33" s="42">
        <f t="shared" si="4"/>
        <v>29.977720487134583</v>
      </c>
      <c r="L33" s="14"/>
      <c r="M33" s="14"/>
      <c r="N33" s="14"/>
      <c r="T33">
        <f t="shared" si="5"/>
        <v>2.119905285162579</v>
      </c>
    </row>
    <row r="34" spans="1:20" ht="13.5">
      <c r="A34" s="4">
        <f t="shared" si="0"/>
        <v>18</v>
      </c>
      <c r="B34" s="5">
        <v>28.5</v>
      </c>
      <c r="C34" s="22"/>
      <c r="D34" s="51">
        <f>AVERAGE(B17:B34)</f>
        <v>29.862777777777776</v>
      </c>
      <c r="E34" s="30"/>
      <c r="F34" s="58">
        <f aca="true" t="shared" si="6" ref="F34:F49">-CONFIDENCE(0.05,T34,A34)</f>
        <v>-0.9746671504420071</v>
      </c>
      <c r="G34" s="59">
        <f aca="true" t="shared" si="7" ref="G34:G49">CONFIDENCE(0.05,T34,A34)</f>
        <v>0.9746671504420071</v>
      </c>
      <c r="H34" s="14"/>
      <c r="I34" s="40">
        <f aca="true" t="shared" si="8" ref="I34:I49">+J34+F34</f>
        <v>27.995332849557993</v>
      </c>
      <c r="J34" s="41">
        <f>AVERAGE(B17:B66)</f>
        <v>28.97</v>
      </c>
      <c r="K34" s="42">
        <f aca="true" t="shared" si="9" ref="K34:K49">+J34+G34</f>
        <v>29.944667150442005</v>
      </c>
      <c r="L34" s="14"/>
      <c r="M34" s="14"/>
      <c r="N34" s="14"/>
      <c r="T34">
        <f t="shared" si="5"/>
        <v>2.1098155585926612</v>
      </c>
    </row>
    <row r="35" spans="1:20" ht="13.5">
      <c r="A35" s="4">
        <f t="shared" si="0"/>
        <v>19</v>
      </c>
      <c r="B35" s="5">
        <v>21.5</v>
      </c>
      <c r="C35" s="22"/>
      <c r="D35" s="51">
        <f>AVERAGE(B17:B35)</f>
        <v>29.422631578947367</v>
      </c>
      <c r="E35" s="30"/>
      <c r="F35" s="58">
        <f t="shared" si="6"/>
        <v>-0.944672400051025</v>
      </c>
      <c r="G35" s="59">
        <f t="shared" si="7"/>
        <v>0.944672400051025</v>
      </c>
      <c r="H35" s="14"/>
      <c r="I35" s="40">
        <f t="shared" si="8"/>
        <v>28.025327599948973</v>
      </c>
      <c r="J35" s="41">
        <f>AVERAGE(B17:B66)</f>
        <v>28.97</v>
      </c>
      <c r="K35" s="42">
        <f t="shared" si="9"/>
        <v>29.914672400051025</v>
      </c>
      <c r="L35" s="14"/>
      <c r="M35" s="14"/>
      <c r="N35" s="14"/>
      <c r="T35">
        <f aca="true" t="shared" si="10" ref="T35:T50">TINV(0.05,A35-1)</f>
        <v>2.1009220368611805</v>
      </c>
    </row>
    <row r="36" spans="1:20" ht="13.5">
      <c r="A36" s="4">
        <f t="shared" si="0"/>
        <v>20</v>
      </c>
      <c r="B36" s="5">
        <v>25</v>
      </c>
      <c r="C36" s="22"/>
      <c r="D36" s="51">
        <f>AVERAGE(B17:B36)</f>
        <v>29.2015</v>
      </c>
      <c r="E36" s="30"/>
      <c r="F36" s="58">
        <f t="shared" si="6"/>
        <v>-0.9172913788333359</v>
      </c>
      <c r="G36" s="59">
        <f t="shared" si="7"/>
        <v>0.9172913788333359</v>
      </c>
      <c r="H36" s="14"/>
      <c r="I36" s="40">
        <f t="shared" si="8"/>
        <v>28.052708621166662</v>
      </c>
      <c r="J36" s="41">
        <f>AVERAGE(B17:B66)</f>
        <v>28.97</v>
      </c>
      <c r="K36" s="42">
        <f t="shared" si="9"/>
        <v>29.887291378833336</v>
      </c>
      <c r="L36" s="14"/>
      <c r="M36" s="14"/>
      <c r="N36" s="14"/>
      <c r="T36">
        <f t="shared" si="10"/>
        <v>2.093024049854865</v>
      </c>
    </row>
    <row r="37" spans="1:20" ht="13.5">
      <c r="A37" s="4">
        <f t="shared" si="0"/>
        <v>21</v>
      </c>
      <c r="B37" s="5">
        <v>25.6</v>
      </c>
      <c r="C37" s="22"/>
      <c r="D37" s="51">
        <f>AVERAGE(B17:B37)</f>
        <v>29.03</v>
      </c>
      <c r="E37" s="30"/>
      <c r="F37" s="58">
        <f t="shared" si="6"/>
        <v>-0.8921649068463213</v>
      </c>
      <c r="G37" s="59">
        <f t="shared" si="7"/>
        <v>0.8921649068463213</v>
      </c>
      <c r="H37" s="14"/>
      <c r="I37" s="40">
        <f t="shared" si="8"/>
        <v>28.077835093153677</v>
      </c>
      <c r="J37" s="41">
        <f>AVERAGE(B17:B66)</f>
        <v>28.97</v>
      </c>
      <c r="K37" s="42">
        <f t="shared" si="9"/>
        <v>29.86216490684632</v>
      </c>
      <c r="L37" s="14"/>
      <c r="M37" s="14"/>
      <c r="N37" s="14"/>
      <c r="T37">
        <f t="shared" si="10"/>
        <v>2.085963441295542</v>
      </c>
    </row>
    <row r="38" spans="1:20" ht="13.5">
      <c r="A38" s="4">
        <f t="shared" si="0"/>
        <v>22</v>
      </c>
      <c r="B38" s="5">
        <v>22.9</v>
      </c>
      <c r="C38" s="22"/>
      <c r="D38" s="51">
        <f>AVERAGE(B17:B38)</f>
        <v>28.751363636363635</v>
      </c>
      <c r="E38" s="30"/>
      <c r="F38" s="58">
        <f t="shared" si="6"/>
        <v>-0.8689993448654801</v>
      </c>
      <c r="G38" s="59">
        <f t="shared" si="7"/>
        <v>0.8689993448654801</v>
      </c>
      <c r="H38" s="14"/>
      <c r="I38" s="40">
        <f t="shared" si="8"/>
        <v>28.10100065513452</v>
      </c>
      <c r="J38" s="41">
        <f>AVERAGE(B17:B66)</f>
        <v>28.97</v>
      </c>
      <c r="K38" s="42">
        <f t="shared" si="9"/>
        <v>29.838999344865478</v>
      </c>
      <c r="L38" s="14"/>
      <c r="M38" s="14"/>
      <c r="N38" s="14"/>
      <c r="T38">
        <f t="shared" si="10"/>
        <v>2.0796138370827224</v>
      </c>
    </row>
    <row r="39" spans="1:20" ht="13.5">
      <c r="A39" s="4">
        <f t="shared" si="0"/>
        <v>23</v>
      </c>
      <c r="B39" s="5">
        <v>27.9</v>
      </c>
      <c r="C39" s="22"/>
      <c r="D39" s="51">
        <f>AVERAGE(B17:B39)</f>
        <v>28.714347826086954</v>
      </c>
      <c r="E39" s="30"/>
      <c r="F39" s="58">
        <f t="shared" si="6"/>
        <v>-0.8475519798908245</v>
      </c>
      <c r="G39" s="59">
        <f t="shared" si="7"/>
        <v>0.8475519798908245</v>
      </c>
      <c r="H39" s="14"/>
      <c r="I39" s="40">
        <f t="shared" si="8"/>
        <v>28.122448020109175</v>
      </c>
      <c r="J39" s="41">
        <f>AVERAGE(B17:B66)</f>
        <v>28.97</v>
      </c>
      <c r="K39" s="42">
        <f t="shared" si="9"/>
        <v>29.817551979890823</v>
      </c>
      <c r="L39" s="14"/>
      <c r="M39" s="14"/>
      <c r="N39" s="14"/>
      <c r="T39">
        <f t="shared" si="10"/>
        <v>2.0738730583156064</v>
      </c>
    </row>
    <row r="40" spans="1:20" ht="13.5">
      <c r="A40" s="4">
        <f t="shared" si="0"/>
        <v>24</v>
      </c>
      <c r="B40" s="5">
        <v>31.5</v>
      </c>
      <c r="C40" s="22"/>
      <c r="D40" s="51">
        <f>AVERAGE(B17:B40)</f>
        <v>28.830416666666665</v>
      </c>
      <c r="E40" s="30"/>
      <c r="F40" s="58">
        <f t="shared" si="6"/>
        <v>-0.827620201629206</v>
      </c>
      <c r="G40" s="59">
        <f t="shared" si="7"/>
        <v>0.827620201629206</v>
      </c>
      <c r="H40" s="14"/>
      <c r="I40" s="40">
        <f t="shared" si="8"/>
        <v>28.142379798370794</v>
      </c>
      <c r="J40" s="41">
        <f>AVERAGE(B17:B66)</f>
        <v>28.97</v>
      </c>
      <c r="K40" s="42">
        <f t="shared" si="9"/>
        <v>29.797620201629204</v>
      </c>
      <c r="L40" s="14"/>
      <c r="M40" s="14"/>
      <c r="N40" s="14"/>
      <c r="T40">
        <f t="shared" si="10"/>
        <v>2.068657598610539</v>
      </c>
    </row>
    <row r="41" spans="1:20" ht="13.5">
      <c r="A41" s="4">
        <f t="shared" si="0"/>
        <v>25</v>
      </c>
      <c r="B41" s="5">
        <v>22.67</v>
      </c>
      <c r="C41" s="22"/>
      <c r="D41" s="51">
        <f>AVERAGE(B17:B41)</f>
        <v>28.583999999999996</v>
      </c>
      <c r="E41" s="30"/>
      <c r="F41" s="58">
        <f t="shared" si="6"/>
        <v>-0.8090333640975901</v>
      </c>
      <c r="G41" s="59">
        <f t="shared" si="7"/>
        <v>0.8090333640975901</v>
      </c>
      <c r="H41" s="14"/>
      <c r="I41" s="40">
        <f t="shared" si="8"/>
        <v>28.16096663590241</v>
      </c>
      <c r="J41" s="41">
        <f>AVERAGE(B17:B66)</f>
        <v>28.97</v>
      </c>
      <c r="K41" s="42">
        <f t="shared" si="9"/>
        <v>29.77903336409759</v>
      </c>
      <c r="L41" s="14"/>
      <c r="M41" s="14"/>
      <c r="N41" s="14"/>
      <c r="T41">
        <f t="shared" si="10"/>
        <v>2.063898547318068</v>
      </c>
    </row>
    <row r="42" spans="1:20" ht="13.5">
      <c r="A42" s="4">
        <f t="shared" si="0"/>
        <v>26</v>
      </c>
      <c r="B42" s="5">
        <v>24.4</v>
      </c>
      <c r="C42" s="22"/>
      <c r="D42" s="51">
        <f>AVERAGE(B17:B42)</f>
        <v>28.42307692307692</v>
      </c>
      <c r="E42" s="30"/>
      <c r="F42" s="58">
        <f t="shared" si="6"/>
        <v>-0.7916465790928078</v>
      </c>
      <c r="G42" s="59">
        <f t="shared" si="7"/>
        <v>0.7916465790928078</v>
      </c>
      <c r="H42" s="14"/>
      <c r="I42" s="40">
        <f t="shared" si="8"/>
        <v>28.17835342090719</v>
      </c>
      <c r="J42" s="41">
        <f>AVERAGE(B17:B66)</f>
        <v>28.97</v>
      </c>
      <c r="K42" s="42">
        <f t="shared" si="9"/>
        <v>29.761646579092808</v>
      </c>
      <c r="L42" s="14"/>
      <c r="M42" s="14"/>
      <c r="N42" s="14"/>
      <c r="T42">
        <f t="shared" si="10"/>
        <v>2.059538535658591</v>
      </c>
    </row>
    <row r="43" spans="1:20" ht="13.5">
      <c r="A43" s="4">
        <f t="shared" si="0"/>
        <v>27</v>
      </c>
      <c r="B43" s="5">
        <v>27.1</v>
      </c>
      <c r="C43" s="22"/>
      <c r="D43" s="51">
        <f>AVERAGE(B17:B43)</f>
        <v>28.37407407407407</v>
      </c>
      <c r="E43" s="30"/>
      <c r="F43" s="58">
        <f t="shared" si="6"/>
        <v>-0.7753359219755457</v>
      </c>
      <c r="G43" s="59">
        <f t="shared" si="7"/>
        <v>0.7753359219755457</v>
      </c>
      <c r="H43" s="14"/>
      <c r="I43" s="40">
        <f t="shared" si="8"/>
        <v>28.194664078024452</v>
      </c>
      <c r="J43" s="41">
        <f>AVERAGE(B17:B66)</f>
        <v>28.97</v>
      </c>
      <c r="K43" s="42">
        <f t="shared" si="9"/>
        <v>29.745335921975546</v>
      </c>
      <c r="L43" s="14"/>
      <c r="M43" s="14"/>
      <c r="N43" s="14"/>
      <c r="T43">
        <f t="shared" si="10"/>
        <v>2.055529418480689</v>
      </c>
    </row>
    <row r="44" spans="1:20" ht="13.5">
      <c r="A44" s="4">
        <f t="shared" si="0"/>
        <v>28</v>
      </c>
      <c r="B44" s="5">
        <v>23</v>
      </c>
      <c r="C44" s="23"/>
      <c r="D44" s="51">
        <f>AVERAGE(B17:B44)</f>
        <v>28.182142857142853</v>
      </c>
      <c r="E44" s="30"/>
      <c r="F44" s="58">
        <f t="shared" si="6"/>
        <v>-0.7599946850230267</v>
      </c>
      <c r="G44" s="59">
        <f t="shared" si="7"/>
        <v>0.7599946850230267</v>
      </c>
      <c r="H44" s="14"/>
      <c r="I44" s="40">
        <f t="shared" si="8"/>
        <v>28.21000531497697</v>
      </c>
      <c r="J44" s="41">
        <f>AVERAGE(B17:B66)</f>
        <v>28.97</v>
      </c>
      <c r="K44" s="42">
        <f t="shared" si="9"/>
        <v>29.729994685023026</v>
      </c>
      <c r="L44" s="14"/>
      <c r="M44" s="14"/>
      <c r="N44" s="14"/>
      <c r="T44">
        <f t="shared" si="10"/>
        <v>2.0518304929706748</v>
      </c>
    </row>
    <row r="45" spans="1:20" ht="13.5">
      <c r="A45" s="4">
        <f t="shared" si="0"/>
        <v>29</v>
      </c>
      <c r="B45" s="5">
        <v>39.6</v>
      </c>
      <c r="C45" s="23"/>
      <c r="D45" s="51">
        <f>AVERAGE(B17:B45)</f>
        <v>28.575862068965513</v>
      </c>
      <c r="E45" s="30"/>
      <c r="F45" s="58">
        <f t="shared" si="6"/>
        <v>-0.7455304181398268</v>
      </c>
      <c r="G45" s="59">
        <f t="shared" si="7"/>
        <v>0.7455304181398268</v>
      </c>
      <c r="H45" s="14"/>
      <c r="I45" s="40">
        <f t="shared" si="8"/>
        <v>28.224469581860173</v>
      </c>
      <c r="J45" s="41">
        <f>AVERAGE(B17:B66)</f>
        <v>28.97</v>
      </c>
      <c r="K45" s="42">
        <f t="shared" si="9"/>
        <v>29.715530418139824</v>
      </c>
      <c r="L45" s="14"/>
      <c r="M45" s="14"/>
      <c r="N45" s="14"/>
      <c r="T45">
        <f t="shared" si="10"/>
        <v>2.0484071146628864</v>
      </c>
    </row>
    <row r="46" spans="1:20" ht="13.5">
      <c r="A46" s="4">
        <f t="shared" si="0"/>
        <v>30</v>
      </c>
      <c r="B46" s="5">
        <v>35.2</v>
      </c>
      <c r="C46" s="23"/>
      <c r="D46" s="51">
        <f>AVERAGE(B17:B46)</f>
        <v>28.796666666666667</v>
      </c>
      <c r="E46" s="30"/>
      <c r="F46" s="58">
        <f t="shared" si="6"/>
        <v>-0.7318625685504665</v>
      </c>
      <c r="G46" s="59">
        <f t="shared" si="7"/>
        <v>0.7318625685504665</v>
      </c>
      <c r="H46" s="14"/>
      <c r="I46" s="40">
        <f t="shared" si="8"/>
        <v>28.238137431449534</v>
      </c>
      <c r="J46" s="41">
        <f>AVERAGE(B17:B66)</f>
        <v>28.97</v>
      </c>
      <c r="K46" s="42">
        <f t="shared" si="9"/>
        <v>29.701862568550464</v>
      </c>
      <c r="L46" s="14"/>
      <c r="M46" s="14"/>
      <c r="N46" s="14"/>
      <c r="T46">
        <f t="shared" si="10"/>
        <v>2.0452296111085477</v>
      </c>
    </row>
    <row r="47" spans="1:20" ht="13.5">
      <c r="A47" s="4">
        <f t="shared" si="0"/>
        <v>31</v>
      </c>
      <c r="B47" s="5">
        <v>26.3</v>
      </c>
      <c r="C47" s="23"/>
      <c r="D47" s="51">
        <f>AVERAGE(B17:B47)</f>
        <v>28.716129032258063</v>
      </c>
      <c r="E47" s="30"/>
      <c r="F47" s="58">
        <f t="shared" si="6"/>
        <v>-0.7189205911980717</v>
      </c>
      <c r="G47" s="59">
        <f t="shared" si="7"/>
        <v>0.7189205911980717</v>
      </c>
      <c r="H47" s="14"/>
      <c r="I47" s="40">
        <f t="shared" si="8"/>
        <v>28.251079408801928</v>
      </c>
      <c r="J47" s="41">
        <f>AVERAGE(B17:B66)</f>
        <v>28.97</v>
      </c>
      <c r="K47" s="42">
        <f t="shared" si="9"/>
        <v>29.68892059119807</v>
      </c>
      <c r="L47" s="14"/>
      <c r="M47" s="14"/>
      <c r="N47" s="14"/>
      <c r="T47">
        <f t="shared" si="10"/>
        <v>2.0422724493667923</v>
      </c>
    </row>
    <row r="48" spans="1:20" ht="13.5">
      <c r="A48" s="4">
        <f t="shared" si="0"/>
        <v>32</v>
      </c>
      <c r="B48" s="5">
        <v>26.3</v>
      </c>
      <c r="C48" s="23"/>
      <c r="D48" s="51">
        <f>AVERAGE(B17:B48)</f>
        <v>28.640624999999996</v>
      </c>
      <c r="E48" s="30"/>
      <c r="F48" s="58">
        <f t="shared" si="6"/>
        <v>-0.7066423685371619</v>
      </c>
      <c r="G48" s="59">
        <f t="shared" si="7"/>
        <v>0.7066423685371619</v>
      </c>
      <c r="H48" s="14"/>
      <c r="I48" s="40">
        <f t="shared" si="8"/>
        <v>28.26335763146284</v>
      </c>
      <c r="J48" s="41">
        <f>AVERAGE(B17:B66)</f>
        <v>28.97</v>
      </c>
      <c r="K48" s="42">
        <f t="shared" si="9"/>
        <v>29.67664236853716</v>
      </c>
      <c r="L48" s="14"/>
      <c r="M48" s="14"/>
      <c r="N48" s="14"/>
      <c r="T48">
        <f t="shared" si="10"/>
        <v>2.0395134384415083</v>
      </c>
    </row>
    <row r="49" spans="1:20" ht="13.5">
      <c r="A49" s="4">
        <f t="shared" si="0"/>
        <v>33</v>
      </c>
      <c r="B49" s="5">
        <v>30.5</v>
      </c>
      <c r="C49" s="23"/>
      <c r="D49" s="51">
        <f>AVERAGE(B17:B49)</f>
        <v>28.696969696969692</v>
      </c>
      <c r="E49" s="30"/>
      <c r="F49" s="58">
        <f t="shared" si="6"/>
        <v>-0.6949730066487906</v>
      </c>
      <c r="G49" s="59">
        <f t="shared" si="7"/>
        <v>0.6949730066487906</v>
      </c>
      <c r="H49" s="14"/>
      <c r="I49" s="40">
        <f t="shared" si="8"/>
        <v>28.275026993351208</v>
      </c>
      <c r="J49" s="41">
        <f>AVERAGE(B17:B66)</f>
        <v>28.97</v>
      </c>
      <c r="K49" s="42">
        <f t="shared" si="9"/>
        <v>29.66497300664879</v>
      </c>
      <c r="L49" s="14"/>
      <c r="M49" s="14"/>
      <c r="N49" s="14"/>
      <c r="T49">
        <f t="shared" si="10"/>
        <v>2.036933334407033</v>
      </c>
    </row>
    <row r="50" spans="1:20" ht="13.5">
      <c r="A50" s="4">
        <f t="shared" si="0"/>
        <v>34</v>
      </c>
      <c r="B50" s="5">
        <v>29.5</v>
      </c>
      <c r="C50" s="23"/>
      <c r="D50" s="51">
        <f>AVERAGE(B17:B50)</f>
        <v>28.720588235294116</v>
      </c>
      <c r="E50" s="30"/>
      <c r="F50" s="58">
        <f aca="true" t="shared" si="11" ref="F50:F65">-CONFIDENCE(0.05,T50,A50)</f>
        <v>-0.6838637603021965</v>
      </c>
      <c r="G50" s="59">
        <f aca="true" t="shared" si="12" ref="G50:G65">CONFIDENCE(0.05,T50,A50)</f>
        <v>0.6838637603021965</v>
      </c>
      <c r="H50" s="14"/>
      <c r="I50" s="40">
        <f aca="true" t="shared" si="13" ref="I50:I65">+J50+F50</f>
        <v>28.286136239697804</v>
      </c>
      <c r="J50" s="41">
        <f>AVERAGE(B17:B66)</f>
        <v>28.97</v>
      </c>
      <c r="K50" s="42">
        <f aca="true" t="shared" si="14" ref="K50:K65">+J50+G50</f>
        <v>29.653863760302194</v>
      </c>
      <c r="L50" s="14"/>
      <c r="M50" s="14"/>
      <c r="N50" s="14"/>
      <c r="T50">
        <f t="shared" si="10"/>
        <v>2.034515287221409</v>
      </c>
    </row>
    <row r="51" spans="1:20" ht="13.5">
      <c r="A51" s="4">
        <f t="shared" si="0"/>
        <v>35</v>
      </c>
      <c r="B51" s="5">
        <v>31.7</v>
      </c>
      <c r="C51" s="23"/>
      <c r="D51" s="51">
        <f>AVERAGE(B17:B51)</f>
        <v>28.805714285714284</v>
      </c>
      <c r="E51" s="30"/>
      <c r="F51" s="58">
        <f t="shared" si="11"/>
        <v>-0.6732711811838359</v>
      </c>
      <c r="G51" s="59">
        <f t="shared" si="12"/>
        <v>0.6732711811838359</v>
      </c>
      <c r="H51" s="14"/>
      <c r="I51" s="40">
        <f t="shared" si="13"/>
        <v>28.296728818816163</v>
      </c>
      <c r="J51" s="41">
        <f>AVERAGE(B17:B66)</f>
        <v>28.97</v>
      </c>
      <c r="K51" s="42">
        <f t="shared" si="14"/>
        <v>29.643271181183835</v>
      </c>
      <c r="L51" s="14"/>
      <c r="M51" s="14"/>
      <c r="N51" s="14"/>
      <c r="T51">
        <f aca="true" t="shared" si="15" ref="T51:T66">TINV(0.05,A51-1)</f>
        <v>2.032244497839593</v>
      </c>
    </row>
    <row r="52" spans="1:20" ht="13.5">
      <c r="A52" s="4">
        <f t="shared" si="0"/>
        <v>36</v>
      </c>
      <c r="B52" s="5">
        <v>26.1</v>
      </c>
      <c r="C52" s="23"/>
      <c r="D52" s="51">
        <f>AVERAGE(B17:B52)</f>
        <v>28.730555555555554</v>
      </c>
      <c r="E52" s="30"/>
      <c r="F52" s="58">
        <f t="shared" si="11"/>
        <v>-0.6631563998347295</v>
      </c>
      <c r="G52" s="59">
        <f t="shared" si="12"/>
        <v>0.6631563998347295</v>
      </c>
      <c r="H52" s="14"/>
      <c r="I52" s="40">
        <f t="shared" si="13"/>
        <v>28.30684360016527</v>
      </c>
      <c r="J52" s="41">
        <f>AVERAGE(B17:B66)</f>
        <v>28.97</v>
      </c>
      <c r="K52" s="42">
        <f t="shared" si="14"/>
        <v>29.63315639983473</v>
      </c>
      <c r="L52" s="14"/>
      <c r="M52" s="14"/>
      <c r="N52" s="14"/>
      <c r="T52">
        <f t="shared" si="15"/>
        <v>2.030107915448312</v>
      </c>
    </row>
    <row r="53" spans="1:20" ht="13.5">
      <c r="A53" s="4">
        <f t="shared" si="0"/>
        <v>37</v>
      </c>
      <c r="B53" s="5">
        <v>29.6</v>
      </c>
      <c r="C53" s="23"/>
      <c r="D53" s="51">
        <f>AVERAGE(B17:B53)</f>
        <v>28.754054054054052</v>
      </c>
      <c r="E53" s="30"/>
      <c r="F53" s="58">
        <f t="shared" si="11"/>
        <v>-0.6534845231187111</v>
      </c>
      <c r="G53" s="59">
        <f t="shared" si="12"/>
        <v>0.6534845231187111</v>
      </c>
      <c r="H53" s="14"/>
      <c r="I53" s="40">
        <f t="shared" si="13"/>
        <v>28.31651547688129</v>
      </c>
      <c r="J53" s="41">
        <f>AVERAGE(B17:B66)</f>
        <v>28.97</v>
      </c>
      <c r="K53" s="42">
        <f t="shared" si="14"/>
        <v>29.62348452311871</v>
      </c>
      <c r="L53" s="14"/>
      <c r="M53" s="14"/>
      <c r="N53" s="14"/>
      <c r="T53">
        <f t="shared" si="15"/>
        <v>2.0280939867826753</v>
      </c>
    </row>
    <row r="54" spans="1:20" ht="13.5">
      <c r="A54" s="4">
        <f t="shared" si="0"/>
        <v>38</v>
      </c>
      <c r="B54" s="5">
        <v>34.5</v>
      </c>
      <c r="C54" s="23"/>
      <c r="D54" s="51">
        <f>AVERAGE(B17:B54)</f>
        <v>28.905263157894733</v>
      </c>
      <c r="E54" s="30"/>
      <c r="F54" s="58">
        <f t="shared" si="11"/>
        <v>-0.644224125873337</v>
      </c>
      <c r="G54" s="59">
        <f t="shared" si="12"/>
        <v>0.644224125873337</v>
      </c>
      <c r="H54" s="14"/>
      <c r="I54" s="40">
        <f t="shared" si="13"/>
        <v>28.325775874126663</v>
      </c>
      <c r="J54" s="41">
        <f>AVERAGE(B17:B66)</f>
        <v>28.97</v>
      </c>
      <c r="K54" s="42">
        <f t="shared" si="14"/>
        <v>29.614224125873335</v>
      </c>
      <c r="L54" s="14"/>
      <c r="M54" s="14"/>
      <c r="N54" s="14"/>
      <c r="T54">
        <f t="shared" si="15"/>
        <v>2.026192447365805</v>
      </c>
    </row>
    <row r="55" spans="1:20" ht="13.5">
      <c r="A55" s="4">
        <f t="shared" si="0"/>
        <v>39</v>
      </c>
      <c r="B55" s="5">
        <v>37</v>
      </c>
      <c r="C55" s="23"/>
      <c r="D55" s="51">
        <f>AVERAGE(B17:B55)</f>
        <v>29.11282051282051</v>
      </c>
      <c r="E55" s="30"/>
      <c r="F55" s="58">
        <f t="shared" si="11"/>
        <v>-0.6353468198218454</v>
      </c>
      <c r="G55" s="59">
        <f t="shared" si="12"/>
        <v>0.6353468198218454</v>
      </c>
      <c r="H55" s="14"/>
      <c r="I55" s="40">
        <f t="shared" si="13"/>
        <v>28.334653180178154</v>
      </c>
      <c r="J55" s="41">
        <f>AVERAGE(B17:B66)</f>
        <v>28.97</v>
      </c>
      <c r="K55" s="42">
        <f t="shared" si="14"/>
        <v>29.605346819821843</v>
      </c>
      <c r="L55" s="14"/>
      <c r="M55" s="14"/>
      <c r="N55" s="14"/>
      <c r="T55">
        <f t="shared" si="15"/>
        <v>2.0243941467155704</v>
      </c>
    </row>
    <row r="56" spans="1:20" ht="13.5">
      <c r="A56" s="4">
        <f t="shared" si="0"/>
        <v>40</v>
      </c>
      <c r="B56" s="5">
        <v>23.4</v>
      </c>
      <c r="C56" s="23"/>
      <c r="D56" s="51">
        <f>AVERAGE(B17:B56)</f>
        <v>28.97</v>
      </c>
      <c r="E56" s="30"/>
      <c r="F56" s="58">
        <f t="shared" si="11"/>
        <v>-0.6268268862387273</v>
      </c>
      <c r="G56" s="59">
        <f t="shared" si="12"/>
        <v>0.6268268862387273</v>
      </c>
      <c r="H56" s="14"/>
      <c r="I56" s="40">
        <f t="shared" si="13"/>
        <v>28.34317311376127</v>
      </c>
      <c r="J56" s="41">
        <f>AVERAGE(B17:B66)</f>
        <v>28.97</v>
      </c>
      <c r="K56" s="42">
        <f t="shared" si="14"/>
        <v>29.596826886238727</v>
      </c>
      <c r="L56" s="14"/>
      <c r="M56" s="14"/>
      <c r="N56" s="14"/>
      <c r="T56">
        <f t="shared" si="15"/>
        <v>2.0226909012420426</v>
      </c>
    </row>
    <row r="57" spans="1:20" ht="13.5">
      <c r="A57" s="4">
        <f t="shared" si="0"/>
        <v>41</v>
      </c>
      <c r="B57" s="5"/>
      <c r="C57" s="23"/>
      <c r="D57" s="51">
        <f>AVERAGE(B17:B57)</f>
        <v>28.97</v>
      </c>
      <c r="E57" s="30"/>
      <c r="F57" s="58">
        <f t="shared" si="11"/>
        <v>-0.6186409615153741</v>
      </c>
      <c r="G57" s="59">
        <f t="shared" si="12"/>
        <v>0.6186409615153741</v>
      </c>
      <c r="H57" s="14"/>
      <c r="I57" s="40">
        <f t="shared" si="13"/>
        <v>28.351359038484624</v>
      </c>
      <c r="J57" s="41">
        <f>AVERAGE(B17:B66)</f>
        <v>28.97</v>
      </c>
      <c r="K57" s="42">
        <f t="shared" si="14"/>
        <v>29.588640961515374</v>
      </c>
      <c r="L57" s="14"/>
      <c r="M57" s="14"/>
      <c r="N57" s="14"/>
      <c r="T57">
        <f t="shared" si="15"/>
        <v>2.0210753698504513</v>
      </c>
    </row>
    <row r="58" spans="1:20" ht="13.5">
      <c r="A58" s="4">
        <f t="shared" si="0"/>
        <v>42</v>
      </c>
      <c r="B58" s="5"/>
      <c r="C58" s="23"/>
      <c r="D58" s="51">
        <f>AVERAGE(B17:B58)</f>
        <v>28.97</v>
      </c>
      <c r="E58" s="30"/>
      <c r="F58" s="58">
        <f t="shared" si="11"/>
        <v>-0.610767766850185</v>
      </c>
      <c r="G58" s="59">
        <f t="shared" si="12"/>
        <v>0.610767766850185</v>
      </c>
      <c r="H58" s="14"/>
      <c r="I58" s="40">
        <f t="shared" si="13"/>
        <v>28.359232233149815</v>
      </c>
      <c r="J58" s="41">
        <f>AVERAGE(B17:B66)</f>
        <v>28.97</v>
      </c>
      <c r="K58" s="42">
        <f t="shared" si="14"/>
        <v>29.580767766850183</v>
      </c>
      <c r="L58" s="14"/>
      <c r="M58" s="14"/>
      <c r="N58" s="14"/>
      <c r="T58">
        <f t="shared" si="15"/>
        <v>2.019540948264188</v>
      </c>
    </row>
    <row r="59" spans="1:20" ht="13.5">
      <c r="A59" s="4">
        <f t="shared" si="0"/>
        <v>43</v>
      </c>
      <c r="B59" s="5"/>
      <c r="C59" s="23"/>
      <c r="D59" s="51">
        <f>AVERAGE(B17:B59)</f>
        <v>28.97</v>
      </c>
      <c r="E59" s="30"/>
      <c r="F59" s="58">
        <f t="shared" si="11"/>
        <v>-0.6031878749257537</v>
      </c>
      <c r="G59" s="59">
        <f t="shared" si="12"/>
        <v>0.6031878749257537</v>
      </c>
      <c r="H59" s="14"/>
      <c r="I59" s="40">
        <f t="shared" si="13"/>
        <v>28.366812125074244</v>
      </c>
      <c r="J59" s="41">
        <f>AVERAGE(B17:B66)</f>
        <v>28.97</v>
      </c>
      <c r="K59" s="42">
        <f t="shared" si="14"/>
        <v>29.573187874925754</v>
      </c>
      <c r="L59" s="14"/>
      <c r="M59" s="14"/>
      <c r="N59" s="14"/>
      <c r="T59">
        <f t="shared" si="15"/>
        <v>2.0180816788621767</v>
      </c>
    </row>
    <row r="60" spans="1:20" ht="13.5">
      <c r="A60" s="4">
        <v>44</v>
      </c>
      <c r="B60" s="5"/>
      <c r="C60" s="23"/>
      <c r="D60" s="51">
        <f>AVERAGE(B17:B60)</f>
        <v>28.97</v>
      </c>
      <c r="E60" s="30"/>
      <c r="F60" s="58">
        <f t="shared" si="11"/>
        <v>-0.5958835077358038</v>
      </c>
      <c r="G60" s="59">
        <f t="shared" si="12"/>
        <v>0.5958835077358038</v>
      </c>
      <c r="H60" s="14"/>
      <c r="I60" s="40">
        <f t="shared" si="13"/>
        <v>28.374116492264196</v>
      </c>
      <c r="J60" s="41">
        <f>AVERAGE(B17:B66)</f>
        <v>28.97</v>
      </c>
      <c r="K60" s="42">
        <f t="shared" si="14"/>
        <v>29.5658835077358</v>
      </c>
      <c r="L60" s="14"/>
      <c r="M60" s="14"/>
      <c r="N60" s="14"/>
      <c r="T60">
        <f t="shared" si="15"/>
        <v>2.0166921734373453</v>
      </c>
    </row>
    <row r="61" spans="1:20" ht="13.5">
      <c r="A61" s="4">
        <v>45</v>
      </c>
      <c r="B61" s="5"/>
      <c r="C61" s="23"/>
      <c r="D61" s="51">
        <f>AVERAGE(B17:B61)</f>
        <v>28.97</v>
      </c>
      <c r="E61" s="30"/>
      <c r="F61" s="58">
        <f t="shared" si="11"/>
        <v>-0.5888383607624705</v>
      </c>
      <c r="G61" s="59">
        <f t="shared" si="12"/>
        <v>0.5888383607624705</v>
      </c>
      <c r="H61" s="14"/>
      <c r="I61" s="40">
        <f t="shared" si="13"/>
        <v>28.38116163923753</v>
      </c>
      <c r="J61" s="41">
        <f>AVERAGE(B17:B66)</f>
        <v>28.97</v>
      </c>
      <c r="K61" s="42">
        <f t="shared" si="14"/>
        <v>29.55883836076247</v>
      </c>
      <c r="L61" s="14"/>
      <c r="M61" s="14"/>
      <c r="N61" s="14"/>
      <c r="T61">
        <f t="shared" si="15"/>
        <v>2.0153675467665533</v>
      </c>
    </row>
    <row r="62" spans="1:20" ht="13.5">
      <c r="A62" s="4">
        <v>46</v>
      </c>
      <c r="B62" s="5"/>
      <c r="C62" s="23"/>
      <c r="D62" s="51">
        <f>AVERAGE(B17:B62)</f>
        <v>28.97</v>
      </c>
      <c r="E62" s="30"/>
      <c r="F62" s="58">
        <f t="shared" si="11"/>
        <v>-0.582037449538156</v>
      </c>
      <c r="G62" s="59">
        <f t="shared" si="12"/>
        <v>0.582037449538156</v>
      </c>
      <c r="H62" s="14"/>
      <c r="I62" s="40">
        <f t="shared" si="13"/>
        <v>28.387962550461843</v>
      </c>
      <c r="J62" s="41">
        <f>AVERAGE(B17:B66)</f>
        <v>28.97</v>
      </c>
      <c r="K62" s="42">
        <f t="shared" si="14"/>
        <v>29.552037449538155</v>
      </c>
      <c r="L62" s="14"/>
      <c r="M62" s="14"/>
      <c r="N62" s="14"/>
      <c r="T62">
        <f t="shared" si="15"/>
        <v>2.0141033592669686</v>
      </c>
    </row>
    <row r="63" spans="1:20" ht="13.5">
      <c r="A63" s="4">
        <v>47</v>
      </c>
      <c r="B63" s="5"/>
      <c r="C63" s="23"/>
      <c r="D63" s="51">
        <f>AVERAGE(B17:B63)</f>
        <v>28.97</v>
      </c>
      <c r="E63" s="30"/>
      <c r="F63" s="58">
        <f t="shared" si="11"/>
        <v>-0.5754669752994377</v>
      </c>
      <c r="G63" s="59">
        <f t="shared" si="12"/>
        <v>0.5754669752994377</v>
      </c>
      <c r="H63" s="14"/>
      <c r="I63" s="40">
        <f t="shared" si="13"/>
        <v>28.39453302470056</v>
      </c>
      <c r="J63" s="41">
        <f>AVERAGE(B17:B66)</f>
        <v>28.97</v>
      </c>
      <c r="K63" s="42">
        <f t="shared" si="14"/>
        <v>29.545466975299437</v>
      </c>
      <c r="L63" s="14"/>
      <c r="M63" s="14"/>
      <c r="N63" s="14"/>
      <c r="T63">
        <f t="shared" si="15"/>
        <v>2.012895567321502</v>
      </c>
    </row>
    <row r="64" spans="1:20" ht="13.5">
      <c r="A64" s="4">
        <v>48</v>
      </c>
      <c r="B64" s="5"/>
      <c r="C64" s="23"/>
      <c r="D64" s="51">
        <f>AVERAGE(B17:B1177)</f>
        <v>28.97</v>
      </c>
      <c r="E64" s="30"/>
      <c r="F64" s="58">
        <f t="shared" si="11"/>
        <v>-0.5691142069870245</v>
      </c>
      <c r="G64" s="59">
        <f t="shared" si="12"/>
        <v>0.5691142069870245</v>
      </c>
      <c r="H64" s="14"/>
      <c r="I64" s="40">
        <f t="shared" si="13"/>
        <v>28.400885793012975</v>
      </c>
      <c r="J64" s="41">
        <f>AVERAGE(B17:B66)</f>
        <v>28.97</v>
      </c>
      <c r="K64" s="42">
        <f t="shared" si="14"/>
        <v>29.539114206987023</v>
      </c>
      <c r="L64" s="14"/>
      <c r="M64" s="14"/>
      <c r="N64" s="14"/>
      <c r="T64">
        <f t="shared" si="15"/>
        <v>2.011740480102995</v>
      </c>
    </row>
    <row r="65" spans="1:20" ht="13.5">
      <c r="A65" s="4">
        <v>49</v>
      </c>
      <c r="B65" s="5"/>
      <c r="C65" s="23"/>
      <c r="D65" s="51">
        <f>AVERAGE(B17:B65)</f>
        <v>28.97</v>
      </c>
      <c r="E65" s="30"/>
      <c r="F65" s="58">
        <f t="shared" si="11"/>
        <v>-0.5629673772916013</v>
      </c>
      <c r="G65" s="59">
        <f t="shared" si="12"/>
        <v>0.5629673772916013</v>
      </c>
      <c r="H65" s="14"/>
      <c r="I65" s="40">
        <f t="shared" si="13"/>
        <v>28.407032622708396</v>
      </c>
      <c r="J65" s="41">
        <f>AVERAGE(B17:B66)</f>
        <v>28.97</v>
      </c>
      <c r="K65" s="42">
        <f t="shared" si="14"/>
        <v>29.5329673772916</v>
      </c>
      <c r="L65" s="14"/>
      <c r="M65" s="14"/>
      <c r="N65" s="14"/>
      <c r="T65">
        <f t="shared" si="15"/>
        <v>2.0106347219262766</v>
      </c>
    </row>
    <row r="66" spans="1:20" ht="14.25" thickBot="1">
      <c r="A66" s="6">
        <v>50</v>
      </c>
      <c r="B66" s="7"/>
      <c r="C66" s="23"/>
      <c r="D66" s="50">
        <f>AVERAGE(B17:B66)</f>
        <v>28.97</v>
      </c>
      <c r="E66" s="30"/>
      <c r="F66" s="57">
        <f>-CONFIDENCE(0.05,T66,A66)</f>
        <v>-0.5570155908112379</v>
      </c>
      <c r="G66" s="55">
        <f>CONFIDENCE(0.05,T66,A66)</f>
        <v>0.5570155908112379</v>
      </c>
      <c r="H66" s="14"/>
      <c r="I66" s="32">
        <f>+J66+F66</f>
        <v>28.412984409188763</v>
      </c>
      <c r="J66" s="41">
        <f>AVERAGE(B17:B66)</f>
        <v>28.97</v>
      </c>
      <c r="K66" s="38">
        <f>+J66+G66</f>
        <v>29.527015590811235</v>
      </c>
      <c r="L66" s="14"/>
      <c r="M66" s="14"/>
      <c r="N66" s="14"/>
      <c r="T66">
        <f t="shared" si="15"/>
        <v>2.009575199320242</v>
      </c>
    </row>
    <row r="67" spans="1:14" ht="13.5" thickTop="1">
      <c r="A67" s="14"/>
      <c r="B67" s="14"/>
      <c r="C67" s="23"/>
      <c r="D67" s="23"/>
      <c r="E67" s="23"/>
      <c r="F67" s="23"/>
      <c r="G67" s="23"/>
      <c r="H67" s="23"/>
      <c r="I67" s="23"/>
      <c r="J67" s="14"/>
      <c r="K67" s="14"/>
      <c r="L67" s="14"/>
      <c r="M67" s="14"/>
      <c r="N67" s="14"/>
    </row>
    <row r="68" spans="1:14" ht="12.75">
      <c r="A68" s="14"/>
      <c r="B68" s="14"/>
      <c r="C68" s="23"/>
      <c r="D68" s="23"/>
      <c r="E68" s="23"/>
      <c r="F68" s="23"/>
      <c r="G68" s="23"/>
      <c r="H68" s="23"/>
      <c r="I68" s="23"/>
      <c r="J68" s="14"/>
      <c r="K68" s="14"/>
      <c r="L68" s="14"/>
      <c r="M68" s="14"/>
      <c r="N68" s="14"/>
    </row>
    <row r="69" spans="1:14" ht="12.75">
      <c r="A69" s="14"/>
      <c r="B69" s="14"/>
      <c r="C69" s="23"/>
      <c r="D69" s="23"/>
      <c r="E69" s="23"/>
      <c r="F69" s="23"/>
      <c r="G69" s="23"/>
      <c r="H69" s="23"/>
      <c r="I69" s="23"/>
      <c r="J69" s="14"/>
      <c r="K69" s="14"/>
      <c r="L69" s="14"/>
      <c r="M69" s="14"/>
      <c r="N69" s="14"/>
    </row>
    <row r="70" spans="1:14" ht="12.75">
      <c r="A70" s="14"/>
      <c r="B70" s="14"/>
      <c r="C70" s="23"/>
      <c r="D70" s="23"/>
      <c r="E70" s="23"/>
      <c r="F70" s="23"/>
      <c r="G70" s="23"/>
      <c r="H70" s="23"/>
      <c r="I70" s="23"/>
      <c r="J70" s="14"/>
      <c r="K70" s="14"/>
      <c r="L70" s="14"/>
      <c r="M70" s="14"/>
      <c r="N70" s="14"/>
    </row>
    <row r="71" spans="1:14" ht="12.75">
      <c r="A71" s="14"/>
      <c r="B71" s="14"/>
      <c r="C71" s="23"/>
      <c r="D71" s="23"/>
      <c r="E71" s="23"/>
      <c r="F71" s="23"/>
      <c r="G71" s="23"/>
      <c r="H71" s="23"/>
      <c r="I71" s="23"/>
      <c r="J71" s="14"/>
      <c r="K71" s="14"/>
      <c r="L71" s="14"/>
      <c r="M71" s="14"/>
      <c r="N71" s="14"/>
    </row>
    <row r="72" spans="1:14" ht="12.75">
      <c r="A72" s="14"/>
      <c r="B72" s="14"/>
      <c r="C72" s="23"/>
      <c r="D72" s="23"/>
      <c r="E72" s="23"/>
      <c r="F72" s="23"/>
      <c r="G72" s="23"/>
      <c r="H72" s="23"/>
      <c r="I72" s="23"/>
      <c r="J72" s="14"/>
      <c r="K72" s="14"/>
      <c r="L72" s="14"/>
      <c r="M72" s="14"/>
      <c r="N72" s="14"/>
    </row>
    <row r="73" spans="1:14" ht="12.75">
      <c r="A73" s="14"/>
      <c r="B73" s="14"/>
      <c r="C73" s="23"/>
      <c r="D73" s="23"/>
      <c r="E73" s="23"/>
      <c r="F73" s="23"/>
      <c r="G73" s="23"/>
      <c r="H73" s="23"/>
      <c r="I73" s="23"/>
      <c r="J73" s="14"/>
      <c r="K73" s="14"/>
      <c r="L73" s="14"/>
      <c r="M73" s="14"/>
      <c r="N73" s="14"/>
    </row>
    <row r="74" spans="1:14" ht="12.75">
      <c r="A74" s="14"/>
      <c r="B74" s="14"/>
      <c r="C74" s="23"/>
      <c r="D74" s="23"/>
      <c r="E74" s="23"/>
      <c r="F74" s="23"/>
      <c r="G74" s="23"/>
      <c r="H74" s="23"/>
      <c r="I74" s="23"/>
      <c r="J74" s="14"/>
      <c r="K74" s="14"/>
      <c r="L74" s="14"/>
      <c r="M74" s="14"/>
      <c r="N74" s="14"/>
    </row>
    <row r="75" spans="1:14" ht="12.75">
      <c r="A75" s="14"/>
      <c r="B75" s="14"/>
      <c r="C75" s="23"/>
      <c r="D75" s="23"/>
      <c r="E75" s="23"/>
      <c r="F75" s="23"/>
      <c r="G75" s="23"/>
      <c r="H75" s="23"/>
      <c r="I75" s="23"/>
      <c r="J75" s="14"/>
      <c r="K75" s="14"/>
      <c r="L75" s="14"/>
      <c r="M75" s="14"/>
      <c r="N75" s="14"/>
    </row>
    <row r="76" spans="1:14" ht="12.75">
      <c r="A76" s="14"/>
      <c r="B76" s="14"/>
      <c r="C76" s="23"/>
      <c r="D76" s="23"/>
      <c r="E76" s="23"/>
      <c r="F76" s="23"/>
      <c r="G76" s="23"/>
      <c r="H76" s="23"/>
      <c r="I76" s="23"/>
      <c r="J76" s="14"/>
      <c r="K76" s="14"/>
      <c r="L76" s="14"/>
      <c r="M76" s="14"/>
      <c r="N76" s="14"/>
    </row>
    <row r="77" spans="1:14" ht="12.75">
      <c r="A77" s="14"/>
      <c r="B77" s="14"/>
      <c r="C77" s="23"/>
      <c r="D77" s="23"/>
      <c r="E77" s="23"/>
      <c r="F77" s="23"/>
      <c r="G77" s="23"/>
      <c r="H77" s="23"/>
      <c r="I77" s="23"/>
      <c r="J77" s="14"/>
      <c r="K77" s="14"/>
      <c r="L77" s="14"/>
      <c r="M77" s="14"/>
      <c r="N77" s="14"/>
    </row>
    <row r="78" spans="1:14" ht="12.75">
      <c r="A78" s="14"/>
      <c r="B78" s="14"/>
      <c r="C78" s="23"/>
      <c r="D78" s="23"/>
      <c r="E78" s="23"/>
      <c r="F78" s="23"/>
      <c r="G78" s="23"/>
      <c r="H78" s="23"/>
      <c r="I78" s="23"/>
      <c r="J78" s="14"/>
      <c r="K78" s="14"/>
      <c r="L78" s="14"/>
      <c r="M78" s="14"/>
      <c r="N78" s="14"/>
    </row>
    <row r="79" spans="1:14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</sheetData>
  <sheetProtection password="CF42" sheet="1" objects="1" scenarios="1"/>
  <printOptions/>
  <pageMargins left="0.75" right="0.75" top="1" bottom="1" header="0.5" footer="0.5"/>
  <pageSetup blackAndWhite="1" horizontalDpi="240" verticalDpi="24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Гелевера Александр</dc:creator>
  <cp:keywords/>
  <dc:description/>
  <cp:lastModifiedBy>Alexandr-admin</cp:lastModifiedBy>
  <cp:lastPrinted>1999-03-03T21:50:26Z</cp:lastPrinted>
  <dcterms:created xsi:type="dcterms:W3CDTF">1999-03-03T17:15:57Z</dcterms:created>
  <dcterms:modified xsi:type="dcterms:W3CDTF">2014-05-20T20:21:49Z</dcterms:modified>
  <cp:category/>
  <cp:version/>
  <cp:contentType/>
  <cp:contentStatus/>
</cp:coreProperties>
</file>