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45" windowHeight="4890" activeTab="0"/>
  </bookViews>
  <sheets>
    <sheet name="ММР-3" sheetId="1" r:id="rId1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<sst xmlns="http://schemas.openxmlformats.org/spreadsheetml/2006/main" count="62" uniqueCount="53">
  <si>
    <r>
      <t xml:space="preserve">      </t>
    </r>
    <r>
      <rPr>
        <sz val="12"/>
        <color indexed="34"/>
        <rFont val="Arial Cyr"/>
        <family val="2"/>
      </rPr>
      <t xml:space="preserve"> Работа №3</t>
    </r>
  </si>
  <si>
    <t xml:space="preserve">           ОЦЕНКА НОРМАЛЬНОСТИ РАСПРЕДЕЛЕНИЯ ЭЛЕМЕНТОВ ВЫБОРКИ</t>
  </si>
  <si>
    <t xml:space="preserve">                  С ПОМОЩЬЮ КОЭФФИЦИЕНТОВ АССИМЕТРИИ И ЭКСЦЕССА</t>
  </si>
  <si>
    <t xml:space="preserve">     Задание:</t>
  </si>
  <si>
    <r>
      <t xml:space="preserve"> Построить кривые</t>
    </r>
    <r>
      <rPr>
        <b/>
        <sz val="11"/>
        <color indexed="56"/>
        <rFont val="Times New Roman Cyr"/>
        <family val="1"/>
      </rPr>
      <t xml:space="preserve"> </t>
    </r>
    <r>
      <rPr>
        <b/>
        <i/>
        <sz val="11"/>
        <color indexed="56"/>
        <rFont val="Times New Roman Cyr"/>
        <family val="1"/>
      </rPr>
      <t>эмпирических</t>
    </r>
    <r>
      <rPr>
        <b/>
        <sz val="11"/>
        <rFont val="Times New Roman Cyr"/>
        <family val="1"/>
      </rPr>
      <t xml:space="preserve"> и </t>
    </r>
    <r>
      <rPr>
        <b/>
        <i/>
        <sz val="11"/>
        <color indexed="56"/>
        <rFont val="Times New Roman Cyr"/>
        <family val="1"/>
      </rPr>
      <t>теоретических</t>
    </r>
    <r>
      <rPr>
        <b/>
        <sz val="11"/>
        <color indexed="56"/>
        <rFont val="Times New Roman Cyr"/>
        <family val="1"/>
      </rPr>
      <t xml:space="preserve"> </t>
    </r>
    <r>
      <rPr>
        <b/>
        <i/>
        <sz val="11"/>
        <color indexed="56"/>
        <rFont val="Times New Roman Cyr"/>
        <family val="1"/>
      </rPr>
      <t>частот</t>
    </r>
    <r>
      <rPr>
        <b/>
        <sz val="11"/>
        <rFont val="Times New Roman Cyr"/>
        <family val="1"/>
      </rPr>
      <t xml:space="preserve"> элементов выборки для 6-9 интервалов. Визуально  </t>
    </r>
  </si>
  <si>
    <r>
      <t xml:space="preserve"> по графику и  с помощью  </t>
    </r>
    <r>
      <rPr>
        <b/>
        <i/>
        <sz val="11"/>
        <color indexed="56"/>
        <rFont val="Times New Roman Cyr"/>
        <family val="1"/>
      </rPr>
      <t>доверительных интервалов ассиметрии (А)  и эксцесса (Е)</t>
    </r>
    <r>
      <rPr>
        <b/>
        <sz val="11"/>
        <rFont val="Times New Roman Cyr"/>
        <family val="1"/>
      </rPr>
      <t xml:space="preserve">  оценить степень отличия </t>
    </r>
  </si>
  <si>
    <t xml:space="preserve"> эмпирического (фактического) распределения случайной величины от теоретического. Сделать статистические </t>
  </si>
  <si>
    <t xml:space="preserve"> и технологические выводы.</t>
  </si>
  <si>
    <t xml:space="preserve">    Таблица ввода</t>
  </si>
  <si>
    <t xml:space="preserve">    массива данных</t>
  </si>
  <si>
    <t xml:space="preserve">         Таблица исходных данных</t>
  </si>
  <si>
    <t>№ п/п</t>
  </si>
  <si>
    <t>Значения</t>
  </si>
  <si>
    <r>
      <t xml:space="preserve"> Число интервалов выборки  </t>
    </r>
    <r>
      <rPr>
        <b/>
        <sz val="14"/>
        <color indexed="16"/>
        <rFont val="Times New Roman Cyr"/>
        <family val="1"/>
      </rPr>
      <t>(6 - 9)</t>
    </r>
    <r>
      <rPr>
        <b/>
        <sz val="12"/>
        <color indexed="8"/>
        <rFont val="Times New Roman Cyr"/>
        <family val="0"/>
      </rPr>
      <t xml:space="preserve"> - </t>
    </r>
    <r>
      <rPr>
        <b/>
        <sz val="12"/>
        <color indexed="48"/>
        <rFont val="Times New Roman Cyr"/>
        <family val="1"/>
      </rPr>
      <t>ввести</t>
    </r>
  </si>
  <si>
    <r>
      <t xml:space="preserve"> Доверительная вероятность,  </t>
    </r>
    <r>
      <rPr>
        <b/>
        <sz val="12"/>
        <rFont val="Symbol"/>
        <family val="1"/>
      </rPr>
      <t>a</t>
    </r>
    <r>
      <rPr>
        <b/>
        <sz val="12"/>
        <rFont val="Times New Roman Cyr"/>
        <family val="0"/>
      </rPr>
      <t xml:space="preserve">  - </t>
    </r>
    <r>
      <rPr>
        <b/>
        <sz val="12"/>
        <color indexed="48"/>
        <rFont val="Times New Roman Cyr"/>
        <family val="1"/>
      </rPr>
      <t xml:space="preserve"> ввести</t>
    </r>
  </si>
  <si>
    <t xml:space="preserve">        Таблицы результатов вычислений</t>
  </si>
  <si>
    <r>
      <t>Минимальное значение выборки,    Х</t>
    </r>
    <r>
      <rPr>
        <b/>
        <vertAlign val="subscript"/>
        <sz val="12"/>
        <color indexed="8"/>
        <rFont val="Times New Roman Cyr"/>
        <family val="1"/>
      </rPr>
      <t>min</t>
    </r>
  </si>
  <si>
    <t>N =</t>
  </si>
  <si>
    <r>
      <t>Максимальное значение выборки,   Х</t>
    </r>
    <r>
      <rPr>
        <b/>
        <vertAlign val="subscript"/>
        <sz val="12"/>
        <color indexed="8"/>
        <rFont val="Times New Roman Cyr"/>
        <family val="1"/>
      </rPr>
      <t>max</t>
    </r>
    <r>
      <rPr>
        <b/>
        <sz val="12"/>
        <color indexed="8"/>
        <rFont val="Times New Roman Cyr"/>
        <family val="0"/>
      </rPr>
      <t xml:space="preserve">          </t>
    </r>
  </si>
  <si>
    <t>Х =</t>
  </si>
  <si>
    <t>Шаг интервалов</t>
  </si>
  <si>
    <t>S =</t>
  </si>
  <si>
    <t>Границы интервалов</t>
  </si>
  <si>
    <t xml:space="preserve">          Доверительные интервалы коэффициентов ассиметрии и эксцесса</t>
  </si>
  <si>
    <t>Коэффициенты</t>
  </si>
  <si>
    <t>Значе-</t>
  </si>
  <si>
    <t>Отклоне-</t>
  </si>
  <si>
    <t>Границы  интерв.</t>
  </si>
  <si>
    <t>ние</t>
  </si>
  <si>
    <r>
      <t xml:space="preserve"> ние,</t>
    </r>
    <r>
      <rPr>
        <b/>
        <sz val="12"/>
        <rFont val="Symbol"/>
        <family val="0"/>
      </rPr>
      <t xml:space="preserve"> D</t>
    </r>
  </si>
  <si>
    <t>Нижняя</t>
  </si>
  <si>
    <t>Верхняя</t>
  </si>
  <si>
    <t xml:space="preserve"> Ассиметрии,  А</t>
  </si>
  <si>
    <t xml:space="preserve"> Эксцесса,        Е</t>
  </si>
  <si>
    <t xml:space="preserve">  Если  в  пределах  доверительного  интервала   </t>
  </si>
  <si>
    <t xml:space="preserve">  коэффициенты  ассиметрии (А) и эксцесса (Е)</t>
  </si>
  <si>
    <r>
      <t xml:space="preserve">  </t>
    </r>
    <r>
      <rPr>
        <b/>
        <u val="single"/>
        <sz val="12"/>
        <color indexed="26"/>
        <rFont val="Times New Roman Cyr"/>
        <family val="1"/>
      </rPr>
      <t>меняют  свой  знак  на  противоположный</t>
    </r>
    <r>
      <rPr>
        <b/>
        <sz val="12"/>
        <color indexed="26"/>
        <rFont val="Times New Roman Cyr"/>
        <family val="1"/>
      </rPr>
      <t xml:space="preserve">, то </t>
    </r>
  </si>
  <si>
    <t xml:space="preserve">  разница между теоретическим и эмпирическим</t>
  </si>
  <si>
    <t xml:space="preserve">  распределением  считается  несущественной, </t>
  </si>
  <si>
    <r>
      <t xml:space="preserve">  а  </t>
    </r>
    <r>
      <rPr>
        <b/>
        <u val="single"/>
        <sz val="12"/>
        <color indexed="26"/>
        <rFont val="Times New Roman Cyr"/>
        <family val="1"/>
      </rPr>
      <t>распределение  признается  нормальным.</t>
    </r>
  </si>
  <si>
    <r>
      <t xml:space="preserve"> И наоборот, если </t>
    </r>
    <r>
      <rPr>
        <b/>
        <u val="single"/>
        <sz val="12"/>
        <color indexed="26"/>
        <rFont val="Times New Roman Cyr"/>
        <family val="1"/>
      </rPr>
      <t>знак не меняется</t>
    </r>
    <r>
      <rPr>
        <b/>
        <sz val="12"/>
        <color indexed="26"/>
        <rFont val="Times New Roman Cyr"/>
        <family val="1"/>
      </rPr>
      <t xml:space="preserve"> на противо-</t>
    </r>
  </si>
  <si>
    <r>
      <t xml:space="preserve"> положный - случайная величина </t>
    </r>
    <r>
      <rPr>
        <b/>
        <u val="single"/>
        <sz val="12"/>
        <color indexed="26"/>
        <rFont val="Times New Roman Cyr"/>
        <family val="1"/>
      </rPr>
      <t>не распределя-</t>
    </r>
  </si>
  <si>
    <r>
      <t xml:space="preserve"> </t>
    </r>
    <r>
      <rPr>
        <b/>
        <u val="single"/>
        <sz val="12"/>
        <color indexed="26"/>
        <rFont val="Times New Roman Cyr"/>
        <family val="1"/>
      </rPr>
      <t>ется по нормальному закону.</t>
    </r>
  </si>
  <si>
    <t>Сумма квадратов ...</t>
  </si>
  <si>
    <t>Квадрат суммы .........</t>
  </si>
  <si>
    <t>сумма</t>
  </si>
  <si>
    <t>Емпіричні частоти</t>
  </si>
  <si>
    <t>Теоретичні частоти</t>
  </si>
  <si>
    <t>Правило:</t>
  </si>
  <si>
    <t>Висновки</t>
  </si>
  <si>
    <t>Статистичні:</t>
  </si>
  <si>
    <t>Технологічні: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</si>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</sst>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&quot;;\-#,##0\ &quot;грн&quot;"/>
    <numFmt numFmtId="173" formatCode="#,##0\ &quot;грн&quot;;[Red]\-#,##0\ &quot;грн&quot;"/>
    <numFmt numFmtId="174" formatCode="#,##0.00\ &quot;грн&quot;;\-#,##0.00\ &quot;грн&quot;"/>
    <numFmt numFmtId="175" formatCode="#,##0.00\ &quot;грн&quot;;[Red]\-#,##0.00\ &quot;грн&quot;"/>
    <numFmt numFmtId="176" formatCode="_-* #,##0\ &quot;грн&quot;_-;\-* #,##0\ &quot;грн&quot;_-;_-* &quot;-&quot;\ &quot;грн&quot;_-;_-@_-"/>
    <numFmt numFmtId="177" formatCode="_-* #,##0\ _г_р_н_-;\-* #,##0\ _г_р_н_-;_-* &quot;-&quot;\ _г_р_н_-;_-@_-"/>
    <numFmt numFmtId="178" formatCode="_-* #,##0.00\ &quot;грн&quot;_-;\-* #,##0.00\ &quot;грн&quot;_-;_-* &quot;-&quot;??\ &quot;грн&quot;_-;_-@_-"/>
    <numFmt numFmtId="179" formatCode="_-* #,##0.00\ _г_р_н_-;\-* #,##0.00\ _г_р_н_-;_-* &quot;-&quot;??\ _г_р_н_-;_-@_-"/>
    <numFmt numFmtId="180" formatCode="0.0_)"/>
    <numFmt numFmtId="181" formatCode="0.000"/>
  </numFmts>
  <fonts count="47">
    <font>
      <sz val="12"/>
      <name val="Courie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sz val="12"/>
      <color indexed="8"/>
      <name val="Arial Cyr"/>
      <family val="2"/>
    </font>
    <font>
      <b/>
      <sz val="12"/>
      <name val="Courier"/>
      <family val="0"/>
    </font>
    <font>
      <b/>
      <sz val="12"/>
      <name val="Arial Cyr"/>
      <family val="2"/>
    </font>
    <font>
      <b/>
      <sz val="12"/>
      <color indexed="8"/>
      <name val="Times New Roman Cyr"/>
      <family val="0"/>
    </font>
    <font>
      <b/>
      <sz val="12"/>
      <color indexed="8"/>
      <name val="Arial Cyr"/>
      <family val="2"/>
    </font>
    <font>
      <sz val="12"/>
      <color indexed="56"/>
      <name val="Courier"/>
      <family val="0"/>
    </font>
    <font>
      <sz val="12"/>
      <color indexed="34"/>
      <name val="Arial Cyr"/>
      <family val="2"/>
    </font>
    <font>
      <sz val="12"/>
      <color indexed="9"/>
      <name val="Courier"/>
      <family val="0"/>
    </font>
    <font>
      <sz val="12"/>
      <color indexed="26"/>
      <name val="Courier"/>
      <family val="0"/>
    </font>
    <font>
      <b/>
      <sz val="11"/>
      <name val="Times New Roman Cyr"/>
      <family val="1"/>
    </font>
    <font>
      <sz val="8"/>
      <name val="Arial Cyr"/>
      <family val="0"/>
    </font>
    <font>
      <b/>
      <sz val="12"/>
      <color indexed="34"/>
      <name val="Arial Cyr"/>
      <family val="2"/>
    </font>
    <font>
      <b/>
      <sz val="8"/>
      <name val="Arial Cyr"/>
      <family val="2"/>
    </font>
    <font>
      <b/>
      <sz val="14"/>
      <color indexed="9"/>
      <name val="Arial Cyr"/>
      <family val="2"/>
    </font>
    <font>
      <b/>
      <i/>
      <sz val="12"/>
      <color indexed="8"/>
      <name val="Courier"/>
      <family val="0"/>
    </font>
    <font>
      <b/>
      <sz val="12"/>
      <color indexed="48"/>
      <name val="Times New Roman Cyr"/>
      <family val="1"/>
    </font>
    <font>
      <b/>
      <sz val="14"/>
      <color indexed="16"/>
      <name val="Times New Roman Cyr"/>
      <family val="1"/>
    </font>
    <font>
      <b/>
      <sz val="12"/>
      <color indexed="26"/>
      <name val="Arial Cyr"/>
      <family val="2"/>
    </font>
    <font>
      <b/>
      <vertAlign val="subscript"/>
      <sz val="12"/>
      <color indexed="8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b/>
      <sz val="14"/>
      <color indexed="34"/>
      <name val="Arial Cyr"/>
      <family val="2"/>
    </font>
    <font>
      <b/>
      <sz val="10"/>
      <name val="Times New Roman Cyr"/>
      <family val="1"/>
    </font>
    <font>
      <b/>
      <sz val="12"/>
      <name val="Symbol"/>
      <family val="1"/>
    </font>
    <font>
      <b/>
      <sz val="12"/>
      <color indexed="10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9"/>
      <name val="Arial Cyr"/>
      <family val="2"/>
    </font>
    <font>
      <b/>
      <sz val="12"/>
      <color indexed="26"/>
      <name val="Times New Roman Cyr"/>
      <family val="1"/>
    </font>
    <font>
      <b/>
      <u val="single"/>
      <sz val="12"/>
      <color indexed="26"/>
      <name val="Times New Roman Cyr"/>
      <family val="1"/>
    </font>
    <font>
      <b/>
      <i/>
      <sz val="11"/>
      <color indexed="56"/>
      <name val="Times New Roman Cyr"/>
      <family val="1"/>
    </font>
    <font>
      <b/>
      <sz val="11"/>
      <color indexed="56"/>
      <name val="Times New Roman Cyr"/>
      <family val="1"/>
    </font>
    <font>
      <b/>
      <sz val="12"/>
      <name val="Times New Roman"/>
      <family val="1"/>
    </font>
    <font>
      <b/>
      <sz val="12"/>
      <color indexed="60"/>
      <name val="Arial Cyr"/>
      <family val="2"/>
    </font>
    <font>
      <b/>
      <sz val="12"/>
      <color indexed="12"/>
      <name val="Arial Cyr"/>
      <family val="2"/>
    </font>
    <font>
      <b/>
      <i/>
      <sz val="12"/>
      <name val="Courier"/>
      <family val="1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medium">
        <color indexed="26"/>
      </left>
      <right>
        <color indexed="63"/>
      </right>
      <top style="medium">
        <color indexed="26"/>
      </top>
      <bottom>
        <color indexed="63"/>
      </bottom>
    </border>
    <border>
      <left>
        <color indexed="63"/>
      </left>
      <right>
        <color indexed="63"/>
      </right>
      <top style="medium">
        <color indexed="26"/>
      </top>
      <bottom>
        <color indexed="63"/>
      </bottom>
    </border>
    <border>
      <left>
        <color indexed="63"/>
      </left>
      <right style="medium">
        <color indexed="26"/>
      </right>
      <top style="medium">
        <color indexed="26"/>
      </top>
      <bottom>
        <color indexed="63"/>
      </bottom>
    </border>
    <border>
      <left style="medium">
        <color indexed="2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6"/>
      </right>
      <top>
        <color indexed="63"/>
      </top>
      <bottom>
        <color indexed="63"/>
      </bottom>
    </border>
    <border>
      <left style="medium">
        <color indexed="26"/>
      </left>
      <right>
        <color indexed="63"/>
      </right>
      <top>
        <color indexed="63"/>
      </top>
      <bottom style="medium">
        <color indexed="26"/>
      </bottom>
    </border>
    <border>
      <left>
        <color indexed="63"/>
      </left>
      <right>
        <color indexed="63"/>
      </right>
      <top>
        <color indexed="63"/>
      </top>
      <bottom style="medium">
        <color indexed="26"/>
      </bottom>
    </border>
    <border>
      <left>
        <color indexed="63"/>
      </left>
      <right style="medium">
        <color indexed="26"/>
      </right>
      <top>
        <color indexed="63"/>
      </top>
      <bottom style="medium">
        <color indexed="26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5" fillId="0" borderId="1">
      <alignment/>
      <protection locked="0"/>
    </xf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5" fillId="0" borderId="0">
      <alignment/>
      <protection locked="0"/>
    </xf>
  </cellStyleXfs>
  <cellXfs count="131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 applyProtection="1">
      <alignment horizontal="center"/>
      <protection/>
    </xf>
    <xf numFmtId="0" fontId="0" fillId="2" borderId="0" xfId="0" applyFill="1" applyAlignment="1">
      <alignment/>
    </xf>
    <xf numFmtId="0" fontId="0" fillId="2" borderId="0" xfId="0" applyFill="1" applyAlignment="1" applyProtection="1">
      <alignment horizontal="left"/>
      <protection/>
    </xf>
    <xf numFmtId="0" fontId="12" fillId="2" borderId="0" xfId="0" applyFont="1" applyFill="1" applyAlignment="1">
      <alignment/>
    </xf>
    <xf numFmtId="0" fontId="7" fillId="2" borderId="0" xfId="0" applyFont="1" applyFill="1" applyAlignment="1">
      <alignment horizontal="left"/>
    </xf>
    <xf numFmtId="0" fontId="0" fillId="3" borderId="0" xfId="0" applyFill="1" applyAlignment="1">
      <alignment/>
    </xf>
    <xf numFmtId="0" fontId="14" fillId="3" borderId="0" xfId="0" applyFont="1" applyFill="1" applyAlignment="1">
      <alignment/>
    </xf>
    <xf numFmtId="0" fontId="15" fillId="2" borderId="0" xfId="0" applyFont="1" applyFill="1" applyAlignment="1">
      <alignment/>
    </xf>
    <xf numFmtId="0" fontId="15" fillId="2" borderId="0" xfId="0" applyFont="1" applyFill="1" applyAlignment="1" applyProtection="1">
      <alignment horizontal="left"/>
      <protection/>
    </xf>
    <xf numFmtId="0" fontId="0" fillId="4" borderId="0" xfId="0" applyFill="1" applyAlignment="1">
      <alignment/>
    </xf>
    <xf numFmtId="0" fontId="5" fillId="2" borderId="0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10" fillId="5" borderId="3" xfId="0" applyFont="1" applyFill="1" applyBorder="1" applyAlignment="1" applyProtection="1">
      <alignment/>
      <protection/>
    </xf>
    <xf numFmtId="0" fontId="5" fillId="5" borderId="4" xfId="0" applyFont="1" applyFill="1" applyBorder="1" applyAlignment="1">
      <alignment/>
    </xf>
    <xf numFmtId="0" fontId="0" fillId="5" borderId="4" xfId="0" applyFill="1" applyBorder="1" applyAlignment="1">
      <alignment/>
    </xf>
    <xf numFmtId="0" fontId="10" fillId="5" borderId="5" xfId="0" applyFont="1" applyFill="1" applyBorder="1" applyAlignment="1" applyProtection="1">
      <alignment/>
      <protection/>
    </xf>
    <xf numFmtId="0" fontId="5" fillId="5" borderId="6" xfId="0" applyFont="1" applyFill="1" applyBorder="1" applyAlignment="1">
      <alignment/>
    </xf>
    <xf numFmtId="0" fontId="5" fillId="5" borderId="6" xfId="0" applyFont="1" applyFill="1" applyBorder="1" applyAlignment="1">
      <alignment horizontal="center"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10" fillId="5" borderId="8" xfId="0" applyFont="1" applyFill="1" applyBorder="1" applyAlignment="1" applyProtection="1">
      <alignment horizontal="left"/>
      <protection/>
    </xf>
    <xf numFmtId="0" fontId="5" fillId="5" borderId="9" xfId="0" applyFont="1" applyFill="1" applyBorder="1" applyAlignment="1">
      <alignment horizontal="center"/>
    </xf>
    <xf numFmtId="0" fontId="0" fillId="5" borderId="9" xfId="0" applyFill="1" applyBorder="1" applyAlignment="1">
      <alignment/>
    </xf>
    <xf numFmtId="0" fontId="0" fillId="5" borderId="0" xfId="0" applyFill="1" applyAlignment="1">
      <alignment/>
    </xf>
    <xf numFmtId="0" fontId="10" fillId="5" borderId="10" xfId="0" applyFont="1" applyFill="1" applyBorder="1" applyAlignment="1" applyProtection="1">
      <alignment horizontal="left"/>
      <protection/>
    </xf>
    <xf numFmtId="0" fontId="5" fillId="5" borderId="11" xfId="0" applyFont="1" applyFill="1" applyBorder="1" applyAlignment="1">
      <alignment horizontal="center"/>
    </xf>
    <xf numFmtId="0" fontId="0" fillId="5" borderId="11" xfId="0" applyFill="1" applyBorder="1" applyAlignment="1">
      <alignment/>
    </xf>
    <xf numFmtId="0" fontId="0" fillId="5" borderId="12" xfId="0" applyFill="1" applyBorder="1" applyAlignment="1">
      <alignment/>
    </xf>
    <xf numFmtId="0" fontId="10" fillId="5" borderId="8" xfId="0" applyFont="1" applyFill="1" applyBorder="1" applyAlignment="1" applyProtection="1">
      <alignment/>
      <protection/>
    </xf>
    <xf numFmtId="0" fontId="10" fillId="5" borderId="10" xfId="0" applyFont="1" applyFill="1" applyBorder="1" applyAlignment="1" applyProtection="1">
      <alignment/>
      <protection/>
    </xf>
    <xf numFmtId="0" fontId="11" fillId="6" borderId="13" xfId="0" applyFont="1" applyFill="1" applyBorder="1" applyAlignment="1" applyProtection="1">
      <alignment horizontal="center"/>
      <protection/>
    </xf>
    <xf numFmtId="0" fontId="11" fillId="6" borderId="14" xfId="0" applyFont="1" applyFill="1" applyBorder="1" applyAlignment="1" applyProtection="1">
      <alignment horizontal="center"/>
      <protection/>
    </xf>
    <xf numFmtId="0" fontId="16" fillId="4" borderId="0" xfId="0" applyFont="1" applyFill="1" applyAlignment="1" applyProtection="1">
      <alignment horizontal="left"/>
      <protection/>
    </xf>
    <xf numFmtId="0" fontId="18" fillId="2" borderId="0" xfId="0" applyFont="1" applyFill="1" applyAlignment="1" applyProtection="1">
      <alignment horizontal="left"/>
      <protection/>
    </xf>
    <xf numFmtId="0" fontId="20" fillId="3" borderId="0" xfId="0" applyFont="1" applyFill="1" applyAlignment="1" applyProtection="1">
      <alignment horizontal="left"/>
      <protection/>
    </xf>
    <xf numFmtId="0" fontId="21" fillId="7" borderId="15" xfId="0" applyFont="1" applyFill="1" applyBorder="1" applyAlignment="1" applyProtection="1">
      <alignment horizontal="center"/>
      <protection/>
    </xf>
    <xf numFmtId="0" fontId="24" fillId="2" borderId="0" xfId="0" applyFont="1" applyFill="1" applyAlignment="1">
      <alignment horizontal="right"/>
    </xf>
    <xf numFmtId="0" fontId="24" fillId="2" borderId="0" xfId="0" applyFont="1" applyFill="1" applyAlignment="1">
      <alignment horizontal="left"/>
    </xf>
    <xf numFmtId="0" fontId="15" fillId="2" borderId="0" xfId="0" applyFont="1" applyFill="1" applyAlignment="1" applyProtection="1">
      <alignment/>
      <protection locked="0"/>
    </xf>
    <xf numFmtId="181" fontId="24" fillId="2" borderId="0" xfId="0" applyNumberFormat="1" applyFont="1" applyFill="1" applyAlignment="1">
      <alignment horizontal="left"/>
    </xf>
    <xf numFmtId="180" fontId="0" fillId="0" borderId="0" xfId="0" applyNumberFormat="1" applyAlignment="1">
      <alignment/>
    </xf>
    <xf numFmtId="0" fontId="0" fillId="4" borderId="0" xfId="0" applyFill="1" applyAlignment="1" applyProtection="1">
      <alignment horizontal="left"/>
      <protection/>
    </xf>
    <xf numFmtId="0" fontId="16" fillId="4" borderId="0" xfId="0" applyFont="1" applyFill="1" applyAlignment="1">
      <alignment/>
    </xf>
    <xf numFmtId="0" fontId="28" fillId="2" borderId="0" xfId="0" applyFont="1" applyFill="1" applyAlignment="1">
      <alignment/>
    </xf>
    <xf numFmtId="0" fontId="27" fillId="2" borderId="0" xfId="0" applyFont="1" applyFill="1" applyAlignment="1">
      <alignment/>
    </xf>
    <xf numFmtId="0" fontId="26" fillId="2" borderId="0" xfId="0" applyFont="1" applyFill="1" applyAlignment="1">
      <alignment/>
    </xf>
    <xf numFmtId="0" fontId="29" fillId="2" borderId="0" xfId="0" applyFont="1" applyFill="1" applyAlignment="1">
      <alignment/>
    </xf>
    <xf numFmtId="0" fontId="29" fillId="7" borderId="5" xfId="0" applyFont="1" applyFill="1" applyBorder="1" applyAlignment="1">
      <alignment horizontal="center"/>
    </xf>
    <xf numFmtId="0" fontId="29" fillId="7" borderId="6" xfId="0" applyFont="1" applyFill="1" applyBorder="1" applyAlignment="1">
      <alignment/>
    </xf>
    <xf numFmtId="0" fontId="29" fillId="7" borderId="16" xfId="0" applyFont="1" applyFill="1" applyBorder="1" applyAlignment="1">
      <alignment/>
    </xf>
    <xf numFmtId="0" fontId="29" fillId="7" borderId="17" xfId="0" applyFont="1" applyFill="1" applyBorder="1" applyAlignment="1">
      <alignment/>
    </xf>
    <xf numFmtId="0" fontId="29" fillId="7" borderId="13" xfId="0" applyFont="1" applyFill="1" applyBorder="1" applyAlignment="1">
      <alignment horizontal="center"/>
    </xf>
    <xf numFmtId="0" fontId="29" fillId="7" borderId="18" xfId="0" applyFont="1" applyFill="1" applyBorder="1" applyAlignment="1">
      <alignment horizontal="center"/>
    </xf>
    <xf numFmtId="0" fontId="27" fillId="5" borderId="3" xfId="0" applyFont="1" applyFill="1" applyBorder="1" applyAlignment="1">
      <alignment/>
    </xf>
    <xf numFmtId="0" fontId="27" fillId="4" borderId="19" xfId="0" applyFont="1" applyFill="1" applyBorder="1" applyAlignment="1">
      <alignment/>
    </xf>
    <xf numFmtId="181" fontId="27" fillId="4" borderId="20" xfId="0" applyNumberFormat="1" applyFont="1" applyFill="1" applyBorder="1" applyAlignment="1">
      <alignment horizontal="center"/>
    </xf>
    <xf numFmtId="0" fontId="27" fillId="5" borderId="10" xfId="0" applyFont="1" applyFill="1" applyBorder="1" applyAlignment="1">
      <alignment/>
    </xf>
    <xf numFmtId="181" fontId="27" fillId="5" borderId="21" xfId="0" applyNumberFormat="1" applyFont="1" applyFill="1" applyBorder="1" applyAlignment="1">
      <alignment horizontal="center"/>
    </xf>
    <xf numFmtId="181" fontId="27" fillId="8" borderId="22" xfId="0" applyNumberFormat="1" applyFont="1" applyFill="1" applyBorder="1" applyAlignment="1">
      <alignment horizontal="center"/>
    </xf>
    <xf numFmtId="181" fontId="27" fillId="9" borderId="21" xfId="0" applyNumberFormat="1" applyFont="1" applyFill="1" applyBorder="1" applyAlignment="1">
      <alignment horizontal="center"/>
    </xf>
    <xf numFmtId="181" fontId="31" fillId="8" borderId="20" xfId="0" applyNumberFormat="1" applyFont="1" applyFill="1" applyBorder="1" applyAlignment="1">
      <alignment horizontal="center"/>
    </xf>
    <xf numFmtId="181" fontId="31" fillId="9" borderId="23" xfId="0" applyNumberFormat="1" applyFont="1" applyFill="1" applyBorder="1" applyAlignment="1">
      <alignment horizontal="center"/>
    </xf>
    <xf numFmtId="0" fontId="32" fillId="2" borderId="0" xfId="0" applyFont="1" applyFill="1" applyAlignment="1">
      <alignment/>
    </xf>
    <xf numFmtId="0" fontId="33" fillId="2" borderId="0" xfId="0" applyFont="1" applyFill="1" applyAlignment="1">
      <alignment/>
    </xf>
    <xf numFmtId="2" fontId="24" fillId="2" borderId="0" xfId="0" applyNumberFormat="1" applyFont="1" applyFill="1" applyAlignment="1">
      <alignment horizontal="left"/>
    </xf>
    <xf numFmtId="0" fontId="27" fillId="2" borderId="0" xfId="0" applyFont="1" applyFill="1" applyAlignment="1">
      <alignment/>
    </xf>
    <xf numFmtId="0" fontId="9" fillId="4" borderId="24" xfId="0" applyFont="1" applyFill="1" applyBorder="1" applyAlignment="1" applyProtection="1">
      <alignment horizontal="center"/>
      <protection locked="0"/>
    </xf>
    <xf numFmtId="0" fontId="29" fillId="7" borderId="13" xfId="0" applyFont="1" applyFill="1" applyBorder="1" applyAlignment="1">
      <alignment/>
    </xf>
    <xf numFmtId="0" fontId="29" fillId="7" borderId="18" xfId="0" applyFont="1" applyFill="1" applyBorder="1" applyAlignment="1">
      <alignment/>
    </xf>
    <xf numFmtId="0" fontId="34" fillId="10" borderId="25" xfId="0" applyFont="1" applyFill="1" applyBorder="1" applyAlignment="1">
      <alignment/>
    </xf>
    <xf numFmtId="0" fontId="27" fillId="10" borderId="26" xfId="0" applyFont="1" applyFill="1" applyBorder="1" applyAlignment="1">
      <alignment/>
    </xf>
    <xf numFmtId="0" fontId="27" fillId="10" borderId="27" xfId="0" applyFont="1" applyFill="1" applyBorder="1" applyAlignment="1">
      <alignment/>
    </xf>
    <xf numFmtId="0" fontId="34" fillId="10" borderId="28" xfId="0" applyFont="1" applyFill="1" applyBorder="1" applyAlignment="1">
      <alignment/>
    </xf>
    <xf numFmtId="0" fontId="32" fillId="10" borderId="0" xfId="0" applyFont="1" applyFill="1" applyBorder="1" applyAlignment="1">
      <alignment/>
    </xf>
    <xf numFmtId="0" fontId="32" fillId="10" borderId="29" xfId="0" applyFont="1" applyFill="1" applyBorder="1" applyAlignment="1">
      <alignment/>
    </xf>
    <xf numFmtId="0" fontId="27" fillId="10" borderId="0" xfId="0" applyFont="1" applyFill="1" applyBorder="1" applyAlignment="1">
      <alignment/>
    </xf>
    <xf numFmtId="0" fontId="27" fillId="10" borderId="29" xfId="0" applyFont="1" applyFill="1" applyBorder="1" applyAlignment="1">
      <alignment/>
    </xf>
    <xf numFmtId="0" fontId="27" fillId="10" borderId="30" xfId="0" applyFont="1" applyFill="1" applyBorder="1" applyAlignment="1">
      <alignment/>
    </xf>
    <xf numFmtId="0" fontId="27" fillId="10" borderId="31" xfId="0" applyFont="1" applyFill="1" applyBorder="1" applyAlignment="1">
      <alignment/>
    </xf>
    <xf numFmtId="0" fontId="27" fillId="10" borderId="32" xfId="0" applyFont="1" applyFill="1" applyBorder="1" applyAlignment="1">
      <alignment/>
    </xf>
    <xf numFmtId="0" fontId="34" fillId="3" borderId="25" xfId="0" applyFont="1" applyFill="1" applyBorder="1" applyAlignment="1">
      <alignment/>
    </xf>
    <xf numFmtId="0" fontId="34" fillId="3" borderId="26" xfId="0" applyFont="1" applyFill="1" applyBorder="1" applyAlignment="1">
      <alignment/>
    </xf>
    <xf numFmtId="0" fontId="34" fillId="3" borderId="27" xfId="0" applyFont="1" applyFill="1" applyBorder="1" applyAlignment="1">
      <alignment/>
    </xf>
    <xf numFmtId="0" fontId="34" fillId="3" borderId="28" xfId="0" applyFont="1" applyFill="1" applyBorder="1" applyAlignment="1">
      <alignment/>
    </xf>
    <xf numFmtId="0" fontId="34" fillId="3" borderId="0" xfId="0" applyFont="1" applyFill="1" applyBorder="1" applyAlignment="1">
      <alignment/>
    </xf>
    <xf numFmtId="0" fontId="34" fillId="3" borderId="29" xfId="0" applyFont="1" applyFill="1" applyBorder="1" applyAlignment="1">
      <alignment/>
    </xf>
    <xf numFmtId="0" fontId="0" fillId="3" borderId="30" xfId="0" applyFill="1" applyBorder="1" applyAlignment="1">
      <alignment/>
    </xf>
    <xf numFmtId="0" fontId="0" fillId="3" borderId="31" xfId="0" applyFill="1" applyBorder="1" applyAlignment="1">
      <alignment/>
    </xf>
    <xf numFmtId="0" fontId="0" fillId="3" borderId="32" xfId="0" applyFill="1" applyBorder="1" applyAlignment="1">
      <alignment/>
    </xf>
    <xf numFmtId="181" fontId="11" fillId="6" borderId="21" xfId="0" applyNumberFormat="1" applyFont="1" applyFill="1" applyBorder="1" applyAlignment="1" applyProtection="1">
      <alignment horizontal="center"/>
      <protection/>
    </xf>
    <xf numFmtId="0" fontId="11" fillId="4" borderId="24" xfId="0" applyFont="1" applyFill="1" applyBorder="1" applyAlignment="1" applyProtection="1">
      <alignment horizontal="center"/>
      <protection locked="0"/>
    </xf>
    <xf numFmtId="0" fontId="21" fillId="7" borderId="33" xfId="0" applyFont="1" applyFill="1" applyBorder="1" applyAlignment="1" applyProtection="1">
      <alignment horizontal="center"/>
      <protection/>
    </xf>
    <xf numFmtId="2" fontId="38" fillId="4" borderId="34" xfId="0" applyNumberFormat="1" applyFont="1" applyFill="1" applyBorder="1" applyAlignment="1" applyProtection="1">
      <alignment horizontal="center"/>
      <protection locked="0"/>
    </xf>
    <xf numFmtId="2" fontId="38" fillId="4" borderId="35" xfId="0" applyNumberFormat="1" applyFont="1" applyFill="1" applyBorder="1" applyAlignment="1" applyProtection="1">
      <alignment horizontal="center"/>
      <protection locked="0"/>
    </xf>
    <xf numFmtId="0" fontId="8" fillId="7" borderId="36" xfId="0" applyFont="1" applyFill="1" applyBorder="1" applyAlignment="1">
      <alignment horizontal="center"/>
    </xf>
    <xf numFmtId="0" fontId="8" fillId="4" borderId="37" xfId="0" applyFont="1" applyFill="1" applyBorder="1" applyAlignment="1">
      <alignment horizontal="center"/>
    </xf>
    <xf numFmtId="0" fontId="41" fillId="7" borderId="15" xfId="0" applyFont="1" applyFill="1" applyBorder="1" applyAlignment="1">
      <alignment horizontal="center"/>
    </xf>
    <xf numFmtId="0" fontId="41" fillId="7" borderId="38" xfId="0" applyFont="1" applyFill="1" applyBorder="1" applyAlignment="1">
      <alignment horizontal="center"/>
    </xf>
    <xf numFmtId="0" fontId="42" fillId="6" borderId="8" xfId="0" applyFont="1" applyFill="1" applyBorder="1" applyAlignment="1" applyProtection="1">
      <alignment horizontal="center"/>
      <protection/>
    </xf>
    <xf numFmtId="0" fontId="42" fillId="6" borderId="39" xfId="0" applyFont="1" applyFill="1" applyBorder="1" applyAlignment="1" applyProtection="1">
      <alignment horizontal="center"/>
      <protection/>
    </xf>
    <xf numFmtId="0" fontId="42" fillId="6" borderId="34" xfId="0" applyFont="1" applyFill="1" applyBorder="1" applyAlignment="1" applyProtection="1">
      <alignment horizontal="center"/>
      <protection/>
    </xf>
    <xf numFmtId="180" fontId="42" fillId="6" borderId="5" xfId="0" applyNumberFormat="1" applyFont="1" applyFill="1" applyBorder="1" applyAlignment="1" applyProtection="1">
      <alignment horizontal="center"/>
      <protection/>
    </xf>
    <xf numFmtId="180" fontId="42" fillId="6" borderId="40" xfId="0" applyNumberFormat="1" applyFont="1" applyFill="1" applyBorder="1" applyAlignment="1" applyProtection="1">
      <alignment horizontal="center"/>
      <protection/>
    </xf>
    <xf numFmtId="180" fontId="42" fillId="6" borderId="41" xfId="0" applyNumberFormat="1" applyFont="1" applyFill="1" applyBorder="1" applyAlignment="1" applyProtection="1">
      <alignment horizontal="center"/>
      <protection/>
    </xf>
    <xf numFmtId="181" fontId="42" fillId="6" borderId="10" xfId="0" applyNumberFormat="1" applyFont="1" applyFill="1" applyBorder="1" applyAlignment="1">
      <alignment horizontal="center"/>
    </xf>
    <xf numFmtId="181" fontId="42" fillId="6" borderId="42" xfId="0" applyNumberFormat="1" applyFont="1" applyFill="1" applyBorder="1" applyAlignment="1">
      <alignment horizontal="center"/>
    </xf>
    <xf numFmtId="181" fontId="42" fillId="6" borderId="43" xfId="0" applyNumberFormat="1" applyFont="1" applyFill="1" applyBorder="1" applyAlignment="1">
      <alignment horizontal="center"/>
    </xf>
    <xf numFmtId="0" fontId="43" fillId="8" borderId="44" xfId="0" applyNumberFormat="1" applyFont="1" applyFill="1" applyBorder="1" applyAlignment="1" applyProtection="1">
      <alignment horizontal="center" vertical="center" wrapText="1"/>
      <protection locked="0"/>
    </xf>
    <xf numFmtId="0" fontId="44" fillId="8" borderId="45" xfId="0" applyNumberFormat="1" applyFont="1" applyFill="1" applyBorder="1" applyAlignment="1" applyProtection="1">
      <alignment horizontal="center" vertical="center" wrapText="1"/>
      <protection locked="0"/>
    </xf>
    <xf numFmtId="0" fontId="44" fillId="8" borderId="46" xfId="0" applyNumberFormat="1" applyFont="1" applyFill="1" applyBorder="1" applyAlignment="1" applyProtection="1">
      <alignment horizontal="center" vertical="center" wrapText="1"/>
      <protection locked="0"/>
    </xf>
    <xf numFmtId="0" fontId="43" fillId="8" borderId="47" xfId="0" applyNumberFormat="1" applyFont="1" applyFill="1" applyBorder="1" applyAlignment="1" applyProtection="1">
      <alignment horizontal="center" vertical="center" wrapText="1"/>
      <protection locked="0"/>
    </xf>
    <xf numFmtId="0" fontId="43" fillId="8" borderId="48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49" xfId="0" applyFont="1" applyFill="1" applyBorder="1" applyAlignment="1" applyProtection="1">
      <alignment/>
      <protection hidden="1"/>
    </xf>
    <xf numFmtId="0" fontId="45" fillId="0" borderId="50" xfId="0" applyFont="1" applyFill="1" applyBorder="1" applyAlignment="1" applyProtection="1">
      <alignment/>
      <protection hidden="1"/>
    </xf>
    <xf numFmtId="0" fontId="45" fillId="0" borderId="2" xfId="0" applyFont="1" applyFill="1" applyBorder="1" applyAlignment="1" applyProtection="1">
      <alignment/>
      <protection hidden="1"/>
    </xf>
    <xf numFmtId="0" fontId="45" fillId="0" borderId="51" xfId="0" applyFont="1" applyFill="1" applyBorder="1" applyAlignment="1" applyProtection="1">
      <alignment/>
      <protection hidden="1"/>
    </xf>
    <xf numFmtId="0" fontId="45" fillId="0" borderId="0" xfId="0" applyFont="1" applyFill="1" applyBorder="1" applyAlignment="1" applyProtection="1">
      <alignment/>
      <protection hidden="1"/>
    </xf>
    <xf numFmtId="0" fontId="46" fillId="0" borderId="52" xfId="0" applyFont="1" applyFill="1" applyBorder="1" applyAlignment="1" applyProtection="1">
      <alignment/>
      <protection hidden="1" locked="0"/>
    </xf>
    <xf numFmtId="0" fontId="46" fillId="0" borderId="53" xfId="0" applyFont="1" applyFill="1" applyBorder="1" applyAlignment="1" applyProtection="1">
      <alignment/>
      <protection hidden="1" locked="0"/>
    </xf>
    <xf numFmtId="0" fontId="46" fillId="0" borderId="54" xfId="0" applyFont="1" applyFill="1" applyBorder="1" applyAlignment="1" applyProtection="1">
      <alignment/>
      <protection hidden="1" locked="0"/>
    </xf>
    <xf numFmtId="0" fontId="46" fillId="0" borderId="39" xfId="0" applyFont="1" applyFill="1" applyBorder="1" applyAlignment="1" applyProtection="1">
      <alignment/>
      <protection hidden="1" locked="0"/>
    </xf>
    <xf numFmtId="0" fontId="46" fillId="0" borderId="9" xfId="0" applyFont="1" applyFill="1" applyBorder="1" applyAlignment="1" applyProtection="1">
      <alignment/>
      <protection hidden="1" locked="0"/>
    </xf>
    <xf numFmtId="0" fontId="46" fillId="0" borderId="55" xfId="0" applyFont="1" applyFill="1" applyBorder="1" applyAlignment="1" applyProtection="1">
      <alignment/>
      <protection hidden="1" locked="0"/>
    </xf>
    <xf numFmtId="0" fontId="46" fillId="0" borderId="52" xfId="0" applyFont="1" applyFill="1" applyBorder="1" applyAlignment="1" applyProtection="1">
      <alignment/>
      <protection hidden="1" locked="0"/>
    </xf>
    <xf numFmtId="0" fontId="46" fillId="0" borderId="53" xfId="0" applyFont="1" applyFill="1" applyBorder="1" applyAlignment="1" applyProtection="1">
      <alignment/>
      <protection hidden="1" locked="0"/>
    </xf>
    <xf numFmtId="0" fontId="46" fillId="0" borderId="54" xfId="0" applyFont="1" applyFill="1" applyBorder="1" applyAlignment="1" applyProtection="1">
      <alignment/>
      <protection hidden="1" locked="0"/>
    </xf>
    <xf numFmtId="0" fontId="46" fillId="0" borderId="0" xfId="0" applyFont="1" applyFill="1" applyBorder="1" applyAlignment="1" applyProtection="1">
      <alignment/>
      <protection hidden="1" locked="0"/>
    </xf>
  </cellXfs>
  <cellStyles count="13">
    <cellStyle name="Normal" xfId="0"/>
    <cellStyle name="”ќђќ‘ћ‚›‰" xfId="15"/>
    <cellStyle name="”љ‘ђћ‚ђќќ›‰" xfId="16"/>
    <cellStyle name="„…ќ…†ќ›‰" xfId="17"/>
    <cellStyle name="‡ђѓћ‹ћ‚ћљ1" xfId="18"/>
    <cellStyle name="‡ђѓћ‹ћ‚ћљ2" xfId="19"/>
    <cellStyle name="’ћѓћ‚›‰" xfId="20"/>
    <cellStyle name="Currency" xfId="21"/>
    <cellStyle name="Currency [0]" xfId="22"/>
    <cellStyle name="Percent" xfId="23"/>
    <cellStyle name="Comma" xfId="24"/>
    <cellStyle name="Comma [0]" xfId="25"/>
    <cellStyle name="Џђћ–…ќ’ќ›‰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8975"/>
          <c:w val="0.862"/>
          <c:h val="0.76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'ММР-3'!$D$21</c:f>
              <c:strCache>
                <c:ptCount val="1"/>
                <c:pt idx="0">
                  <c:v>Емпіричні частоти</c:v>
                </c:pt>
              </c:strCache>
            </c:strRef>
          </c:tx>
          <c:spPr>
            <a:gradFill rotWithShape="1">
              <a:gsLst>
                <a:gs pos="0">
                  <a:srgbClr val="757575"/>
                </a:gs>
                <a:gs pos="50000">
                  <a:srgbClr val="FFFFFF"/>
                </a:gs>
                <a:gs pos="100000">
                  <a:srgbClr val="7575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'ММР-3'!$E$20:$O$20</c:f>
              <c:numCache/>
            </c:numRef>
          </c:cat>
          <c:val>
            <c:numRef>
              <c:f>'ММР-3'!$E$21:$O$21</c:f>
              <c:numCache/>
            </c:numRef>
          </c:val>
        </c:ser>
        <c:axId val="37575738"/>
        <c:axId val="2637323"/>
      </c:barChart>
      <c:lineChart>
        <c:grouping val="standard"/>
        <c:varyColors val="0"/>
        <c:ser>
          <c:idx val="0"/>
          <c:order val="1"/>
          <c:tx>
            <c:strRef>
              <c:f>'ММР-3'!$D$22</c:f>
              <c:strCache>
                <c:ptCount val="1"/>
                <c:pt idx="0">
                  <c:v>Теоретичні частоти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'ММР-3'!$E$20:$O$20</c:f>
              <c:numCache/>
            </c:numRef>
          </c:cat>
          <c:val>
            <c:numRef>
              <c:f>'ММР-3'!$E$22:$O$22</c:f>
              <c:numCache/>
            </c:numRef>
          </c:val>
          <c:smooth val="1"/>
        </c:ser>
        <c:axId val="23735908"/>
        <c:axId val="12296581"/>
      </c:lineChart>
      <c:catAx>
        <c:axId val="37575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Интервалы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2637323"/>
        <c:crosses val="autoZero"/>
        <c:auto val="0"/>
        <c:lblOffset val="100"/>
        <c:noMultiLvlLbl val="0"/>
      </c:catAx>
      <c:valAx>
        <c:axId val="26373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663300"/>
                    </a:solidFill>
                  </a:rPr>
                  <a:t>Эмпирические частоты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37575738"/>
        <c:crossesAt val="1"/>
        <c:crossBetween val="between"/>
        <c:dispUnits/>
      </c:valAx>
      <c:catAx>
        <c:axId val="23735908"/>
        <c:scaling>
          <c:orientation val="minMax"/>
        </c:scaling>
        <c:axPos val="b"/>
        <c:delete val="1"/>
        <c:majorTickMark val="in"/>
        <c:minorTickMark val="none"/>
        <c:tickLblPos val="nextTo"/>
        <c:crossAx val="12296581"/>
        <c:crosses val="autoZero"/>
        <c:auto val="0"/>
        <c:lblOffset val="100"/>
        <c:noMultiLvlLbl val="0"/>
      </c:catAx>
      <c:valAx>
        <c:axId val="122965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</a:rPr>
                  <a:t>Теоретические частоты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2373590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8"/>
          <c:y val="0"/>
          <c:w val="0.42425"/>
          <c:h val="0.11475"/>
        </c:manualLayout>
      </c:layout>
      <c:overlay val="0"/>
      <c:txPr>
        <a:bodyPr vert="horz" rot="0"/>
        <a:lstStyle/>
        <a:p>
          <a:pPr>
            <a:defRPr lang="en-US" cap="none" sz="8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8275"/>
          <c:w val="0.9105"/>
          <c:h val="0.83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'ММР-3'!$D$21</c:f>
              <c:strCache>
                <c:ptCount val="1"/>
                <c:pt idx="0">
                  <c:v>Емпіричні частоти</c:v>
                </c:pt>
              </c:strCache>
            </c:strRef>
          </c:tx>
          <c:spPr>
            <a:gradFill rotWithShape="1">
              <a:gsLst>
                <a:gs pos="0">
                  <a:srgbClr val="757575"/>
                </a:gs>
                <a:gs pos="50000">
                  <a:srgbClr val="FFFFFF"/>
                </a:gs>
                <a:gs pos="100000">
                  <a:srgbClr val="7575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'ММР-3'!$E$20:$O$20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'ММР-3'!$E$21:$O$21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43560366"/>
        <c:axId val="56498975"/>
      </c:barChart>
      <c:lineChart>
        <c:grouping val="standard"/>
        <c:varyColors val="0"/>
        <c:ser>
          <c:idx val="0"/>
          <c:order val="1"/>
          <c:tx>
            <c:strRef>
              <c:f>'ММР-3'!$D$22</c:f>
              <c:strCache>
                <c:ptCount val="1"/>
                <c:pt idx="0">
                  <c:v>Теоретичні частоти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'ММР-3'!$E$20:$O$20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'ММР-3'!$E$22:$O$22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axId val="38728728"/>
        <c:axId val="13014233"/>
      </c:lineChart>
      <c:catAx>
        <c:axId val="43560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Інтервали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56498975"/>
        <c:crosses val="autoZero"/>
        <c:auto val="0"/>
        <c:lblOffset val="100"/>
        <c:noMultiLvlLbl val="0"/>
      </c:catAx>
      <c:valAx>
        <c:axId val="564989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663300"/>
                    </a:solidFill>
                  </a:rPr>
                  <a:t>Емпіричні частоти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43560366"/>
        <c:crossesAt val="1"/>
        <c:crossBetween val="between"/>
        <c:dispUnits/>
      </c:valAx>
      <c:catAx>
        <c:axId val="38728728"/>
        <c:scaling>
          <c:orientation val="minMax"/>
        </c:scaling>
        <c:axPos val="b"/>
        <c:delete val="1"/>
        <c:majorTickMark val="in"/>
        <c:minorTickMark val="none"/>
        <c:tickLblPos val="nextTo"/>
        <c:crossAx val="13014233"/>
        <c:crosses val="autoZero"/>
        <c:auto val="0"/>
        <c:lblOffset val="100"/>
        <c:noMultiLvlLbl val="0"/>
      </c:catAx>
      <c:valAx>
        <c:axId val="130142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</a:rPr>
                  <a:t>Теоретичні частоти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3872872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4"/>
          <c:y val="0.00825"/>
          <c:w val="0.48425"/>
          <c:h val="0.11775"/>
        </c:manualLayout>
      </c:layout>
      <c:overlay val="0"/>
      <c:txPr>
        <a:bodyPr vert="horz" rot="0"/>
        <a:lstStyle/>
        <a:p>
          <a:pPr>
            <a:defRPr lang="en-US" cap="none" sz="8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23</xdr:row>
      <xdr:rowOff>85725</xdr:rowOff>
    </xdr:from>
    <xdr:to>
      <xdr:col>10</xdr:col>
      <xdr:colOff>400050</xdr:colOff>
      <xdr:row>38</xdr:row>
      <xdr:rowOff>66675</xdr:rowOff>
    </xdr:to>
    <xdr:graphicFrame>
      <xdr:nvGraphicFramePr>
        <xdr:cNvPr id="1" name="Chart 1"/>
        <xdr:cNvGraphicFramePr/>
      </xdr:nvGraphicFramePr>
      <xdr:xfrm>
        <a:off x="2133600" y="4848225"/>
        <a:ext cx="55911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466725</xdr:colOff>
      <xdr:row>92</xdr:row>
      <xdr:rowOff>180975</xdr:rowOff>
    </xdr:from>
    <xdr:to>
      <xdr:col>9</xdr:col>
      <xdr:colOff>561975</xdr:colOff>
      <xdr:row>108</xdr:row>
      <xdr:rowOff>0</xdr:rowOff>
    </xdr:to>
    <xdr:graphicFrame>
      <xdr:nvGraphicFramePr>
        <xdr:cNvPr id="2" name="Chart 3"/>
        <xdr:cNvGraphicFramePr/>
      </xdr:nvGraphicFramePr>
      <xdr:xfrm>
        <a:off x="2390775" y="18716625"/>
        <a:ext cx="491490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J109"/>
  <sheetViews>
    <sheetView showGridLines="0" showRowColHeaders="0" tabSelected="1" zoomScale="125" zoomScaleNormal="125" zoomScaleSheetLayoutView="90" workbookViewId="0" topLeftCell="A1">
      <selection activeCell="B38" sqref="B38"/>
    </sheetView>
  </sheetViews>
  <sheetFormatPr defaultColWidth="9.59765625" defaultRowHeight="15"/>
  <cols>
    <col min="2" max="2" width="10.59765625" style="0" customWidth="1"/>
    <col min="3" max="4" width="6.09765625" style="0" customWidth="1"/>
    <col min="5" max="5" width="14" style="0" customWidth="1"/>
    <col min="6" max="11" width="6.09765625" style="0" customWidth="1"/>
    <col min="12" max="12" width="5.8984375" style="0" customWidth="1"/>
    <col min="13" max="15" width="6.09765625" style="0" customWidth="1"/>
  </cols>
  <sheetData>
    <row r="1" spans="1:16" ht="15.75">
      <c r="A1" s="3"/>
      <c r="B1" s="4"/>
      <c r="C1" s="3"/>
      <c r="D1" s="3"/>
      <c r="E1" s="8" t="s">
        <v>0</v>
      </c>
      <c r="F1" s="3"/>
      <c r="G1" s="3"/>
      <c r="H1" s="3"/>
      <c r="I1" s="5"/>
      <c r="J1" s="5"/>
      <c r="K1" s="5"/>
      <c r="L1" s="5"/>
      <c r="M1" s="5"/>
      <c r="N1" s="5"/>
      <c r="O1" s="5"/>
      <c r="P1" s="5"/>
    </row>
    <row r="2" spans="1:16" ht="18">
      <c r="A2" s="38" t="s">
        <v>1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9"/>
      <c r="M2" s="5"/>
      <c r="N2" s="5"/>
      <c r="O2" s="5"/>
      <c r="P2" s="5"/>
    </row>
    <row r="3" spans="1:16" ht="18">
      <c r="A3" s="38" t="s">
        <v>2</v>
      </c>
      <c r="B3" s="9"/>
      <c r="C3" s="10"/>
      <c r="D3" s="10"/>
      <c r="E3" s="10"/>
      <c r="F3" s="10"/>
      <c r="G3" s="10"/>
      <c r="H3" s="10"/>
      <c r="I3" s="10"/>
      <c r="J3" s="10"/>
      <c r="K3" s="10"/>
      <c r="L3" s="9"/>
      <c r="M3" s="5"/>
      <c r="N3" s="5"/>
      <c r="O3" s="5"/>
      <c r="P3" s="5"/>
    </row>
    <row r="4" spans="1:16" ht="6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8">
      <c r="A5" s="11"/>
      <c r="B5" s="11"/>
      <c r="C5" s="12"/>
      <c r="D5" s="11"/>
      <c r="E5" s="47" t="s">
        <v>3</v>
      </c>
      <c r="F5" s="11"/>
      <c r="G5" s="11"/>
      <c r="H5" s="42"/>
      <c r="I5" s="11"/>
      <c r="J5" s="11"/>
      <c r="K5" s="11"/>
      <c r="L5" s="5"/>
      <c r="M5" s="5"/>
      <c r="N5" s="5"/>
      <c r="O5" s="5"/>
      <c r="P5" s="5"/>
    </row>
    <row r="6" spans="1:16" ht="15.75">
      <c r="A6" s="36" t="s">
        <v>4</v>
      </c>
      <c r="B6" s="13"/>
      <c r="C6" s="45"/>
      <c r="D6" s="13"/>
      <c r="E6" s="13"/>
      <c r="F6" s="13"/>
      <c r="G6" s="13"/>
      <c r="H6" s="13"/>
      <c r="I6" s="13"/>
      <c r="J6" s="13"/>
      <c r="K6" s="13"/>
      <c r="L6" s="13"/>
      <c r="M6" s="5"/>
      <c r="N6" s="5"/>
      <c r="O6" s="5"/>
      <c r="P6" s="5"/>
    </row>
    <row r="7" spans="1:16" ht="15.75">
      <c r="A7" s="46" t="s">
        <v>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5"/>
      <c r="N7" s="5"/>
      <c r="O7" s="5"/>
      <c r="P7" s="5"/>
    </row>
    <row r="8" spans="1:16" ht="15">
      <c r="A8" s="36" t="s">
        <v>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5"/>
      <c r="N8" s="5"/>
      <c r="O8" s="5"/>
      <c r="P8" s="5"/>
    </row>
    <row r="9" spans="1:16" ht="15">
      <c r="A9" s="46" t="s">
        <v>7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5"/>
      <c r="N9" s="5"/>
      <c r="O9" s="5"/>
      <c r="P9" s="5"/>
    </row>
    <row r="10" spans="1:16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33" ht="15.75">
      <c r="A11" s="37" t="s">
        <v>8</v>
      </c>
      <c r="B11" s="7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X11">
        <f>+(F20-K17)^2/2/K18*(-1)</f>
        <v>-1.741153726729821</v>
      </c>
      <c r="Y11">
        <f>+(G20-K17)^2/2/K18*(-1)</f>
        <v>-0.8832549418661982</v>
      </c>
      <c r="Z11">
        <f>+(H20-K17)^2/2/K18*(-1)</f>
        <v>-0.3137176543623714</v>
      </c>
      <c r="AA11">
        <f>+(I20-K17)^2/2/K18*(-1)</f>
        <v>-0.032541864218340356</v>
      </c>
      <c r="AB11">
        <f>+(J20-K17)^2/2/K18*(-1)</f>
        <v>-0.03972757143410506</v>
      </c>
      <c r="AC11">
        <f>+(K20-K17)^2/2/K18*(-1)</f>
        <v>-0.3352747760096655</v>
      </c>
      <c r="AD11">
        <f>+(L20-K17)^2/2/K18*(-1)</f>
        <v>-0.9191834779450218</v>
      </c>
      <c r="AE11">
        <f>+(M20-K17)^2/2/K18*(-1)</f>
        <v>-1.7914536772401737</v>
      </c>
      <c r="AF11">
        <f>+(N20-K17)^2/2/K18*(-1)</f>
        <v>-2.9520853738951214</v>
      </c>
      <c r="AG11">
        <f>+(O20-K17)^2/2/K18*(-1)</f>
        <v>-4.401078567909866</v>
      </c>
    </row>
    <row r="12" spans="1:33" ht="16.5" thickBot="1">
      <c r="A12" s="37" t="s">
        <v>9</v>
      </c>
      <c r="B12" s="7"/>
      <c r="C12" s="5"/>
      <c r="D12" s="37" t="s">
        <v>10</v>
      </c>
      <c r="E12" s="5"/>
      <c r="F12" s="3"/>
      <c r="G12" s="3"/>
      <c r="H12" s="3"/>
      <c r="I12" s="5"/>
      <c r="J12" s="5"/>
      <c r="K12" s="5"/>
      <c r="L12" s="5"/>
      <c r="M12" s="5"/>
      <c r="N12" s="5"/>
      <c r="O12" s="5"/>
      <c r="P12" s="5"/>
      <c r="X12">
        <f>EXP(X11)</f>
        <v>0.17531801481058287</v>
      </c>
      <c r="Y12">
        <f aca="true" t="shared" si="0" ref="Y12:AG12">EXP(Y11)</f>
        <v>0.4134350122741147</v>
      </c>
      <c r="Z12">
        <f t="shared" si="0"/>
        <v>0.7307253161411158</v>
      </c>
      <c r="AA12">
        <f t="shared" si="0"/>
        <v>0.9679819251763804</v>
      </c>
      <c r="AB12">
        <f t="shared" si="0"/>
        <v>0.9610512212982067</v>
      </c>
      <c r="AC12">
        <f t="shared" si="0"/>
        <v>0.7151415556098334</v>
      </c>
      <c r="AD12">
        <f t="shared" si="0"/>
        <v>0.39884457355502306</v>
      </c>
      <c r="AE12">
        <f t="shared" si="0"/>
        <v>0.16671763979116955</v>
      </c>
      <c r="AF12">
        <f t="shared" si="0"/>
        <v>0.05223067181994564</v>
      </c>
      <c r="AG12">
        <f t="shared" si="0"/>
        <v>0.01226410509683214</v>
      </c>
    </row>
    <row r="13" spans="1:33" ht="20.25" thickBot="1" thickTop="1">
      <c r="A13" s="98" t="s">
        <v>11</v>
      </c>
      <c r="B13" s="99" t="s">
        <v>12</v>
      </c>
      <c r="C13" s="5"/>
      <c r="D13" s="16" t="s">
        <v>13</v>
      </c>
      <c r="E13" s="17"/>
      <c r="F13" s="17"/>
      <c r="G13" s="18"/>
      <c r="H13" s="18"/>
      <c r="I13" s="94">
        <v>6</v>
      </c>
      <c r="J13" s="5"/>
      <c r="K13" s="5"/>
      <c r="L13" s="5"/>
      <c r="M13" s="5"/>
      <c r="N13" s="5"/>
      <c r="O13" s="5"/>
      <c r="P13" s="5"/>
      <c r="X13">
        <f>+K16*I18/K18/SQRT(2*PI())</f>
        <v>6.701335534176023</v>
      </c>
      <c r="Y13">
        <f>+K16*I18/K18/SQRT(2*PI())</f>
        <v>6.701335534176023</v>
      </c>
      <c r="Z13">
        <f>+K16*I18/K18/SQRT(2*PI())</f>
        <v>6.701335534176023</v>
      </c>
      <c r="AA13">
        <f>+K16*I18/K18/SQRT(2*PI())</f>
        <v>6.701335534176023</v>
      </c>
      <c r="AB13">
        <f>+K16*I18/K18/SQRT(2*PI())</f>
        <v>6.701335534176023</v>
      </c>
      <c r="AC13">
        <f>+K16*I18/K18/SQRT(2*PI())</f>
        <v>6.701335534176023</v>
      </c>
      <c r="AD13">
        <f>+K16*I18/K18/SQRT(2*PI())</f>
        <v>6.701335534176023</v>
      </c>
      <c r="AE13">
        <f>+K16*I18/K18/SQRT(2*PI())</f>
        <v>6.701335534176023</v>
      </c>
      <c r="AF13">
        <f>+K16*I18/K18/SQRT(2*PI())</f>
        <v>6.701335534176023</v>
      </c>
      <c r="AG13">
        <f>+K16*I18/K18/SQRT(2*PI())</f>
        <v>6.701335534176023</v>
      </c>
    </row>
    <row r="14" spans="1:22" ht="18.75" thickBot="1" thickTop="1">
      <c r="A14" s="95">
        <v>1</v>
      </c>
      <c r="B14" s="111">
        <v>12.11</v>
      </c>
      <c r="C14" s="14"/>
      <c r="D14" s="57" t="s">
        <v>14</v>
      </c>
      <c r="E14" s="18"/>
      <c r="F14" s="18"/>
      <c r="G14" s="18"/>
      <c r="H14" s="18"/>
      <c r="I14" s="70">
        <v>0.05</v>
      </c>
      <c r="J14" s="5"/>
      <c r="K14" s="5"/>
      <c r="L14" s="5"/>
      <c r="M14" s="5"/>
      <c r="N14" s="5"/>
      <c r="O14" s="5"/>
      <c r="P14" s="5"/>
      <c r="V14">
        <f>+B14^2</f>
        <v>146.6521</v>
      </c>
    </row>
    <row r="15" spans="1:22" ht="17.25" thickBot="1" thickTop="1">
      <c r="A15" s="39">
        <f aca="true" t="shared" si="1" ref="A15:A32">A14+1</f>
        <v>2</v>
      </c>
      <c r="B15" s="112">
        <v>12.42</v>
      </c>
      <c r="C15" s="5"/>
      <c r="D15" s="37" t="s">
        <v>15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V15">
        <f aca="true" t="shared" si="2" ref="V15:V30">+B15^2</f>
        <v>154.25639999999999</v>
      </c>
    </row>
    <row r="16" spans="1:22" ht="18" thickTop="1">
      <c r="A16" s="39">
        <f>A15+1</f>
        <v>3</v>
      </c>
      <c r="B16" s="112">
        <v>12.4</v>
      </c>
      <c r="C16" s="5"/>
      <c r="D16" s="19" t="s">
        <v>16</v>
      </c>
      <c r="E16" s="20"/>
      <c r="F16" s="21"/>
      <c r="G16" s="22"/>
      <c r="H16" s="23"/>
      <c r="I16" s="34">
        <f>MINA(B14:B63)</f>
        <v>9.83</v>
      </c>
      <c r="J16" s="40" t="s">
        <v>17</v>
      </c>
      <c r="K16" s="41">
        <f>+COUNTA(B14:B73)</f>
        <v>30</v>
      </c>
      <c r="L16" s="5"/>
      <c r="M16" s="5"/>
      <c r="N16" s="5"/>
      <c r="O16" s="5"/>
      <c r="P16" s="5"/>
      <c r="U16" s="44"/>
      <c r="V16">
        <f t="shared" si="2"/>
        <v>153.76000000000002</v>
      </c>
    </row>
    <row r="17" spans="1:22" ht="17.25">
      <c r="A17" s="39">
        <f>A16+1</f>
        <v>4</v>
      </c>
      <c r="B17" s="112">
        <v>11.93</v>
      </c>
      <c r="C17" s="5"/>
      <c r="D17" s="24" t="s">
        <v>18</v>
      </c>
      <c r="E17" s="25"/>
      <c r="F17" s="25"/>
      <c r="G17" s="26"/>
      <c r="H17" s="27"/>
      <c r="I17" s="35">
        <f>MAXA(B14:B63)</f>
        <v>12.92</v>
      </c>
      <c r="J17" s="40" t="s">
        <v>19</v>
      </c>
      <c r="K17" s="68">
        <f>AVERAGEA(B14:B73)</f>
        <v>11.619666666666664</v>
      </c>
      <c r="L17" s="5"/>
      <c r="M17" s="5"/>
      <c r="N17" s="5"/>
      <c r="O17" s="5"/>
      <c r="P17" s="5"/>
      <c r="V17">
        <f t="shared" si="2"/>
        <v>142.32489999999999</v>
      </c>
    </row>
    <row r="18" spans="1:22" ht="16.5" thickBot="1">
      <c r="A18" s="39">
        <f t="shared" si="1"/>
        <v>5</v>
      </c>
      <c r="B18" s="112">
        <v>12.21</v>
      </c>
      <c r="C18" s="5"/>
      <c r="D18" s="28" t="s">
        <v>20</v>
      </c>
      <c r="E18" s="29"/>
      <c r="F18" s="29"/>
      <c r="G18" s="30"/>
      <c r="H18" s="31"/>
      <c r="I18" s="93">
        <f>(I17-I16)/I13</f>
        <v>0.515</v>
      </c>
      <c r="J18" s="40" t="s">
        <v>21</v>
      </c>
      <c r="K18" s="43">
        <f>(VARA(B14:B73))^0.5</f>
        <v>0.9197656498123701</v>
      </c>
      <c r="L18" s="5"/>
      <c r="M18" s="5"/>
      <c r="N18" s="5"/>
      <c r="O18" s="5"/>
      <c r="P18" s="5"/>
      <c r="V18">
        <f t="shared" si="2"/>
        <v>149.08410000000003</v>
      </c>
    </row>
    <row r="19" spans="1:22" ht="17.25" thickBot="1" thickTop="1">
      <c r="A19" s="39">
        <f t="shared" si="1"/>
        <v>6</v>
      </c>
      <c r="B19" s="112">
        <v>12.5</v>
      </c>
      <c r="C19" s="5"/>
      <c r="D19" s="5"/>
      <c r="E19" s="5"/>
      <c r="F19" s="5"/>
      <c r="G19" s="5"/>
      <c r="H19" s="5"/>
      <c r="I19" s="5"/>
      <c r="J19" s="5"/>
      <c r="K19" s="14"/>
      <c r="L19" s="14"/>
      <c r="M19" s="14"/>
      <c r="N19" s="14"/>
      <c r="O19" s="5"/>
      <c r="P19" s="5"/>
      <c r="V19">
        <f t="shared" si="2"/>
        <v>156.25</v>
      </c>
    </row>
    <row r="20" spans="1:22" ht="16.5" thickTop="1">
      <c r="A20" s="39">
        <f t="shared" si="1"/>
        <v>7</v>
      </c>
      <c r="B20" s="112">
        <v>12.92</v>
      </c>
      <c r="C20" s="5"/>
      <c r="D20" s="19" t="s">
        <v>22</v>
      </c>
      <c r="E20" s="20"/>
      <c r="F20" s="105">
        <f>I16</f>
        <v>9.83</v>
      </c>
      <c r="G20" s="106">
        <f aca="true" t="shared" si="3" ref="G20:O20">F20+$I$18</f>
        <v>10.345</v>
      </c>
      <c r="H20" s="106">
        <f t="shared" si="3"/>
        <v>10.860000000000001</v>
      </c>
      <c r="I20" s="106">
        <f t="shared" si="3"/>
        <v>11.375000000000002</v>
      </c>
      <c r="J20" s="106">
        <f t="shared" si="3"/>
        <v>11.890000000000002</v>
      </c>
      <c r="K20" s="106">
        <f t="shared" si="3"/>
        <v>12.405000000000003</v>
      </c>
      <c r="L20" s="106">
        <f t="shared" si="3"/>
        <v>12.920000000000003</v>
      </c>
      <c r="M20" s="106">
        <f t="shared" si="3"/>
        <v>13.435000000000004</v>
      </c>
      <c r="N20" s="106">
        <f t="shared" si="3"/>
        <v>13.950000000000005</v>
      </c>
      <c r="O20" s="107">
        <f t="shared" si="3"/>
        <v>14.465000000000005</v>
      </c>
      <c r="P20" s="5"/>
      <c r="V20">
        <f t="shared" si="2"/>
        <v>166.9264</v>
      </c>
    </row>
    <row r="21" spans="1:22" ht="15.75">
      <c r="A21" s="39">
        <f t="shared" si="1"/>
        <v>8</v>
      </c>
      <c r="B21" s="112">
        <v>12.84</v>
      </c>
      <c r="C21" s="5"/>
      <c r="D21" s="32" t="s">
        <v>46</v>
      </c>
      <c r="E21" s="26"/>
      <c r="F21" s="102">
        <f aca="true" t="shared" si="4" ref="F21:O21">SUM(AA28:AA77)</f>
        <v>3</v>
      </c>
      <c r="G21" s="103">
        <f t="shared" si="4"/>
        <v>4</v>
      </c>
      <c r="H21" s="103">
        <f t="shared" si="4"/>
        <v>3</v>
      </c>
      <c r="I21" s="103">
        <f t="shared" si="4"/>
        <v>6</v>
      </c>
      <c r="J21" s="103">
        <f t="shared" si="4"/>
        <v>7</v>
      </c>
      <c r="K21" s="103">
        <f t="shared" si="4"/>
        <v>6</v>
      </c>
      <c r="L21" s="103">
        <f t="shared" si="4"/>
        <v>1</v>
      </c>
      <c r="M21" s="103">
        <f t="shared" si="4"/>
        <v>0</v>
      </c>
      <c r="N21" s="103">
        <f t="shared" si="4"/>
        <v>0</v>
      </c>
      <c r="O21" s="104">
        <f t="shared" si="4"/>
        <v>0</v>
      </c>
      <c r="P21" s="5"/>
      <c r="V21">
        <f t="shared" si="2"/>
        <v>164.8656</v>
      </c>
    </row>
    <row r="22" spans="1:22" ht="16.5" thickBot="1">
      <c r="A22" s="39">
        <f>A21+1</f>
        <v>9</v>
      </c>
      <c r="B22" s="112">
        <v>12.39</v>
      </c>
      <c r="C22" s="5"/>
      <c r="D22" s="33" t="s">
        <v>47</v>
      </c>
      <c r="E22" s="30"/>
      <c r="F22" s="108">
        <f>+X13*X12</f>
        <v>1.1748648424313572</v>
      </c>
      <c r="G22" s="109">
        <f aca="true" t="shared" si="5" ref="G22:O22">+Y13*Y12</f>
        <v>2.7705667388250252</v>
      </c>
      <c r="H22" s="109">
        <f t="shared" si="5"/>
        <v>4.896835526778467</v>
      </c>
      <c r="I22" s="109">
        <f t="shared" si="5"/>
        <v>6.486771671624594</v>
      </c>
      <c r="J22" s="109">
        <f t="shared" si="5"/>
        <v>6.440326699448938</v>
      </c>
      <c r="K22" s="109">
        <f t="shared" si="5"/>
        <v>4.792403518574095</v>
      </c>
      <c r="L22" s="109">
        <f t="shared" si="5"/>
        <v>2.6727913133775587</v>
      </c>
      <c r="M22" s="109">
        <f t="shared" si="5"/>
        <v>1.117230843706523</v>
      </c>
      <c r="N22" s="109">
        <f t="shared" si="5"/>
        <v>0.35001525704088793</v>
      </c>
      <c r="O22" s="110">
        <f t="shared" si="5"/>
        <v>0.08218588328027049</v>
      </c>
      <c r="P22" s="5"/>
      <c r="V22">
        <f t="shared" si="2"/>
        <v>153.5121</v>
      </c>
    </row>
    <row r="23" spans="1:22" ht="16.5" thickTop="1">
      <c r="A23" s="39">
        <f t="shared" si="1"/>
        <v>10</v>
      </c>
      <c r="B23" s="112">
        <v>12.78</v>
      </c>
      <c r="C23" s="5"/>
      <c r="D23" s="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4"/>
      <c r="V23">
        <f t="shared" si="2"/>
        <v>163.3284</v>
      </c>
    </row>
    <row r="24" spans="1:22" ht="15">
      <c r="A24" s="39">
        <f t="shared" si="1"/>
        <v>11</v>
      </c>
      <c r="B24" s="112">
        <v>10.5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V24">
        <f t="shared" si="2"/>
        <v>110.25</v>
      </c>
    </row>
    <row r="25" spans="1:22" ht="15">
      <c r="A25" s="39">
        <f>A24+1</f>
        <v>12</v>
      </c>
      <c r="B25" s="112">
        <v>10.95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V25">
        <f t="shared" si="2"/>
        <v>119.90249999999999</v>
      </c>
    </row>
    <row r="26" spans="1:22" ht="15">
      <c r="A26" s="39">
        <f t="shared" si="1"/>
        <v>13</v>
      </c>
      <c r="B26" s="112">
        <v>9.83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V26">
        <f t="shared" si="2"/>
        <v>96.6289</v>
      </c>
    </row>
    <row r="27" spans="1:22" ht="15">
      <c r="A27" s="39">
        <f t="shared" si="1"/>
        <v>14</v>
      </c>
      <c r="B27" s="112">
        <v>10.15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V27">
        <f t="shared" si="2"/>
        <v>103.02250000000001</v>
      </c>
    </row>
    <row r="28" spans="1:36" ht="15.75">
      <c r="A28" s="39">
        <f t="shared" si="1"/>
        <v>15</v>
      </c>
      <c r="B28" s="112">
        <v>10.38</v>
      </c>
      <c r="C28" s="5"/>
      <c r="D28" s="5"/>
      <c r="E28" s="6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V28">
        <f t="shared" si="2"/>
        <v>107.74440000000001</v>
      </c>
      <c r="AA28" s="2">
        <f aca="true" t="shared" si="6" ref="AA28:AI37">IF(AND(OR($B14&gt;F$20,($B14=F$20)),($B14&lt;G$20)),1,0)</f>
        <v>0</v>
      </c>
      <c r="AB28" s="2">
        <f t="shared" si="6"/>
        <v>0</v>
      </c>
      <c r="AC28" s="2">
        <f t="shared" si="6"/>
        <v>0</v>
      </c>
      <c r="AD28" s="2">
        <f t="shared" si="6"/>
        <v>0</v>
      </c>
      <c r="AE28" s="2">
        <f t="shared" si="6"/>
        <v>1</v>
      </c>
      <c r="AF28" s="2">
        <f t="shared" si="6"/>
        <v>0</v>
      </c>
      <c r="AG28" s="2">
        <f t="shared" si="6"/>
        <v>0</v>
      </c>
      <c r="AH28" s="2">
        <f t="shared" si="6"/>
        <v>0</v>
      </c>
      <c r="AI28" s="2">
        <f t="shared" si="6"/>
        <v>0</v>
      </c>
      <c r="AJ28" s="2">
        <f aca="true" t="shared" si="7" ref="AJ28:AJ59">IF(AND(OR($B14&gt;O$20,($B14=O$20)),($B14&lt;M$16)),1,0)</f>
        <v>0</v>
      </c>
    </row>
    <row r="29" spans="1:36" ht="15.75">
      <c r="A29" s="39">
        <f t="shared" si="1"/>
        <v>16</v>
      </c>
      <c r="B29" s="112">
        <v>11.95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V29">
        <f t="shared" si="2"/>
        <v>142.80249999999998</v>
      </c>
      <c r="AA29" s="2">
        <f t="shared" si="6"/>
        <v>0</v>
      </c>
      <c r="AB29" s="2">
        <f t="shared" si="6"/>
        <v>0</v>
      </c>
      <c r="AC29" s="2">
        <f t="shared" si="6"/>
        <v>0</v>
      </c>
      <c r="AD29" s="2">
        <f t="shared" si="6"/>
        <v>0</v>
      </c>
      <c r="AE29" s="2">
        <f t="shared" si="6"/>
        <v>0</v>
      </c>
      <c r="AF29" s="2">
        <f t="shared" si="6"/>
        <v>1</v>
      </c>
      <c r="AG29" s="2">
        <f t="shared" si="6"/>
        <v>0</v>
      </c>
      <c r="AH29" s="2">
        <f t="shared" si="6"/>
        <v>0</v>
      </c>
      <c r="AI29" s="2">
        <f t="shared" si="6"/>
        <v>0</v>
      </c>
      <c r="AJ29" s="2">
        <f t="shared" si="7"/>
        <v>0</v>
      </c>
    </row>
    <row r="30" spans="1:36" ht="15.75">
      <c r="A30" s="39">
        <f t="shared" si="1"/>
        <v>17</v>
      </c>
      <c r="B30" s="112">
        <v>11.49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V30">
        <f t="shared" si="2"/>
        <v>132.0201</v>
      </c>
      <c r="AA30" s="2">
        <f t="shared" si="6"/>
        <v>0</v>
      </c>
      <c r="AB30" s="2">
        <f t="shared" si="6"/>
        <v>0</v>
      </c>
      <c r="AC30" s="2">
        <f t="shared" si="6"/>
        <v>0</v>
      </c>
      <c r="AD30" s="2">
        <f t="shared" si="6"/>
        <v>0</v>
      </c>
      <c r="AE30" s="2">
        <f t="shared" si="6"/>
        <v>1</v>
      </c>
      <c r="AF30" s="2">
        <f t="shared" si="6"/>
        <v>0</v>
      </c>
      <c r="AG30" s="2">
        <f t="shared" si="6"/>
        <v>0</v>
      </c>
      <c r="AH30" s="2">
        <f t="shared" si="6"/>
        <v>0</v>
      </c>
      <c r="AI30" s="2">
        <f t="shared" si="6"/>
        <v>0</v>
      </c>
      <c r="AJ30" s="2">
        <f t="shared" si="7"/>
        <v>0</v>
      </c>
    </row>
    <row r="31" spans="1:36" ht="15.75">
      <c r="A31" s="39">
        <f t="shared" si="1"/>
        <v>18</v>
      </c>
      <c r="B31" s="112">
        <v>10.48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V31">
        <f aca="true" t="shared" si="8" ref="V31:V46">+B31^2</f>
        <v>109.83040000000001</v>
      </c>
      <c r="AA31" s="2">
        <f t="shared" si="6"/>
        <v>0</v>
      </c>
      <c r="AB31" s="2">
        <f t="shared" si="6"/>
        <v>0</v>
      </c>
      <c r="AC31" s="2">
        <f t="shared" si="6"/>
        <v>0</v>
      </c>
      <c r="AD31" s="2">
        <f t="shared" si="6"/>
        <v>0</v>
      </c>
      <c r="AE31" s="2">
        <f t="shared" si="6"/>
        <v>1</v>
      </c>
      <c r="AF31" s="2">
        <f t="shared" si="6"/>
        <v>0</v>
      </c>
      <c r="AG31" s="2">
        <f t="shared" si="6"/>
        <v>0</v>
      </c>
      <c r="AH31" s="2">
        <f t="shared" si="6"/>
        <v>0</v>
      </c>
      <c r="AI31" s="2">
        <f t="shared" si="6"/>
        <v>0</v>
      </c>
      <c r="AJ31" s="2">
        <f t="shared" si="7"/>
        <v>0</v>
      </c>
    </row>
    <row r="32" spans="1:36" ht="15.75">
      <c r="A32" s="39">
        <f t="shared" si="1"/>
        <v>19</v>
      </c>
      <c r="B32" s="112">
        <v>9.97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V32">
        <f t="shared" si="8"/>
        <v>99.40090000000001</v>
      </c>
      <c r="AA32" s="2">
        <f t="shared" si="6"/>
        <v>0</v>
      </c>
      <c r="AB32" s="2">
        <f t="shared" si="6"/>
        <v>0</v>
      </c>
      <c r="AC32" s="2">
        <f t="shared" si="6"/>
        <v>0</v>
      </c>
      <c r="AD32" s="2">
        <f t="shared" si="6"/>
        <v>0</v>
      </c>
      <c r="AE32" s="2">
        <f t="shared" si="6"/>
        <v>1</v>
      </c>
      <c r="AF32" s="2">
        <f t="shared" si="6"/>
        <v>0</v>
      </c>
      <c r="AG32" s="2">
        <f t="shared" si="6"/>
        <v>0</v>
      </c>
      <c r="AH32" s="2">
        <f t="shared" si="6"/>
        <v>0</v>
      </c>
      <c r="AI32" s="2">
        <f t="shared" si="6"/>
        <v>0</v>
      </c>
      <c r="AJ32" s="2">
        <f t="shared" si="7"/>
        <v>0</v>
      </c>
    </row>
    <row r="33" spans="1:36" ht="16.5" thickBot="1">
      <c r="A33" s="39">
        <f aca="true" t="shared" si="9" ref="A33:A56">A32+1</f>
        <v>20</v>
      </c>
      <c r="B33" s="113">
        <v>10.67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V33">
        <f t="shared" si="8"/>
        <v>113.8489</v>
      </c>
      <c r="AA33" s="2">
        <f t="shared" si="6"/>
        <v>0</v>
      </c>
      <c r="AB33" s="2">
        <f t="shared" si="6"/>
        <v>0</v>
      </c>
      <c r="AC33" s="2">
        <f t="shared" si="6"/>
        <v>0</v>
      </c>
      <c r="AD33" s="2">
        <f t="shared" si="6"/>
        <v>0</v>
      </c>
      <c r="AE33" s="2">
        <f t="shared" si="6"/>
        <v>0</v>
      </c>
      <c r="AF33" s="2">
        <f t="shared" si="6"/>
        <v>1</v>
      </c>
      <c r="AG33" s="2">
        <f t="shared" si="6"/>
        <v>0</v>
      </c>
      <c r="AH33" s="2">
        <f t="shared" si="6"/>
        <v>0</v>
      </c>
      <c r="AI33" s="2">
        <f t="shared" si="6"/>
        <v>0</v>
      </c>
      <c r="AJ33" s="2">
        <f t="shared" si="7"/>
        <v>0</v>
      </c>
    </row>
    <row r="34" spans="1:36" ht="15.75">
      <c r="A34" s="39">
        <f t="shared" si="9"/>
        <v>21</v>
      </c>
      <c r="B34" s="114">
        <v>11.7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V34">
        <f t="shared" si="8"/>
        <v>136.89</v>
      </c>
      <c r="AA34" s="2">
        <f t="shared" si="6"/>
        <v>0</v>
      </c>
      <c r="AB34" s="2">
        <f t="shared" si="6"/>
        <v>0</v>
      </c>
      <c r="AC34" s="2">
        <f t="shared" si="6"/>
        <v>0</v>
      </c>
      <c r="AD34" s="2">
        <f t="shared" si="6"/>
        <v>0</v>
      </c>
      <c r="AE34" s="2">
        <f t="shared" si="6"/>
        <v>0</v>
      </c>
      <c r="AF34" s="2">
        <f t="shared" si="6"/>
        <v>0</v>
      </c>
      <c r="AG34" s="2">
        <f t="shared" si="6"/>
        <v>1</v>
      </c>
      <c r="AH34" s="2">
        <f t="shared" si="6"/>
        <v>0</v>
      </c>
      <c r="AI34" s="2">
        <f t="shared" si="6"/>
        <v>0</v>
      </c>
      <c r="AJ34" s="2">
        <f t="shared" si="7"/>
        <v>0</v>
      </c>
    </row>
    <row r="35" spans="1:36" ht="15.75">
      <c r="A35" s="39">
        <f t="shared" si="9"/>
        <v>22</v>
      </c>
      <c r="B35" s="115">
        <v>11.95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V35">
        <f t="shared" si="8"/>
        <v>142.80249999999998</v>
      </c>
      <c r="AA35" s="2">
        <f t="shared" si="6"/>
        <v>0</v>
      </c>
      <c r="AB35" s="2">
        <f t="shared" si="6"/>
        <v>0</v>
      </c>
      <c r="AC35" s="2">
        <f t="shared" si="6"/>
        <v>0</v>
      </c>
      <c r="AD35" s="2">
        <f t="shared" si="6"/>
        <v>0</v>
      </c>
      <c r="AE35" s="2">
        <f t="shared" si="6"/>
        <v>0</v>
      </c>
      <c r="AF35" s="2">
        <f t="shared" si="6"/>
        <v>1</v>
      </c>
      <c r="AG35" s="2">
        <f t="shared" si="6"/>
        <v>0</v>
      </c>
      <c r="AH35" s="2">
        <f t="shared" si="6"/>
        <v>0</v>
      </c>
      <c r="AI35" s="2">
        <f t="shared" si="6"/>
        <v>0</v>
      </c>
      <c r="AJ35" s="2">
        <f t="shared" si="7"/>
        <v>0</v>
      </c>
    </row>
    <row r="36" spans="1:36" ht="15.75">
      <c r="A36" s="39">
        <f t="shared" si="9"/>
        <v>23</v>
      </c>
      <c r="B36" s="115">
        <v>11.78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V36">
        <f t="shared" si="8"/>
        <v>138.76839999999999</v>
      </c>
      <c r="AA36" s="2">
        <f t="shared" si="6"/>
        <v>0</v>
      </c>
      <c r="AB36" s="2">
        <f t="shared" si="6"/>
        <v>0</v>
      </c>
      <c r="AC36" s="2">
        <f t="shared" si="6"/>
        <v>0</v>
      </c>
      <c r="AD36" s="2">
        <f t="shared" si="6"/>
        <v>0</v>
      </c>
      <c r="AE36" s="2">
        <f t="shared" si="6"/>
        <v>1</v>
      </c>
      <c r="AF36" s="2">
        <f t="shared" si="6"/>
        <v>0</v>
      </c>
      <c r="AG36" s="2">
        <f t="shared" si="6"/>
        <v>0</v>
      </c>
      <c r="AH36" s="2">
        <f t="shared" si="6"/>
        <v>0</v>
      </c>
      <c r="AI36" s="2">
        <f t="shared" si="6"/>
        <v>0</v>
      </c>
      <c r="AJ36" s="2">
        <f t="shared" si="7"/>
        <v>0</v>
      </c>
    </row>
    <row r="37" spans="1:36" ht="15.75">
      <c r="A37" s="39">
        <f t="shared" si="9"/>
        <v>24</v>
      </c>
      <c r="B37" s="115">
        <v>11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V37">
        <f t="shared" si="8"/>
        <v>121</v>
      </c>
      <c r="AA37" s="2">
        <f t="shared" si="6"/>
        <v>0</v>
      </c>
      <c r="AB37" s="2">
        <f t="shared" si="6"/>
        <v>0</v>
      </c>
      <c r="AC37" s="2">
        <f t="shared" si="6"/>
        <v>0</v>
      </c>
      <c r="AD37" s="2">
        <f t="shared" si="6"/>
        <v>0</v>
      </c>
      <c r="AE37" s="2">
        <f t="shared" si="6"/>
        <v>0</v>
      </c>
      <c r="AF37" s="2">
        <f t="shared" si="6"/>
        <v>1</v>
      </c>
      <c r="AG37" s="2">
        <f t="shared" si="6"/>
        <v>0</v>
      </c>
      <c r="AH37" s="2">
        <f t="shared" si="6"/>
        <v>0</v>
      </c>
      <c r="AI37" s="2">
        <f t="shared" si="6"/>
        <v>0</v>
      </c>
      <c r="AJ37" s="2">
        <f t="shared" si="7"/>
        <v>0</v>
      </c>
    </row>
    <row r="38" spans="1:36" ht="15.75">
      <c r="A38" s="39">
        <f t="shared" si="9"/>
        <v>25</v>
      </c>
      <c r="B38" s="115">
        <v>12.7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V38">
        <f t="shared" si="8"/>
        <v>161.29</v>
      </c>
      <c r="AA38" s="2">
        <f aca="true" t="shared" si="10" ref="AA38:AI47">IF(AND(OR($B24&gt;F$20,($B24=F$20)),($B24&lt;G$20)),1,0)</f>
        <v>0</v>
      </c>
      <c r="AB38" s="2">
        <f t="shared" si="10"/>
        <v>1</v>
      </c>
      <c r="AC38" s="2">
        <f t="shared" si="10"/>
        <v>0</v>
      </c>
      <c r="AD38" s="2">
        <f t="shared" si="10"/>
        <v>0</v>
      </c>
      <c r="AE38" s="2">
        <f t="shared" si="10"/>
        <v>0</v>
      </c>
      <c r="AF38" s="2">
        <f t="shared" si="10"/>
        <v>0</v>
      </c>
      <c r="AG38" s="2">
        <f t="shared" si="10"/>
        <v>0</v>
      </c>
      <c r="AH38" s="2">
        <f t="shared" si="10"/>
        <v>0</v>
      </c>
      <c r="AI38" s="2">
        <f t="shared" si="10"/>
        <v>0</v>
      </c>
      <c r="AJ38" s="2">
        <f t="shared" si="7"/>
        <v>0</v>
      </c>
    </row>
    <row r="39" spans="1:36" ht="15.75">
      <c r="A39" s="39">
        <f t="shared" si="9"/>
        <v>26</v>
      </c>
      <c r="B39" s="115">
        <v>12.63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V39">
        <f t="shared" si="8"/>
        <v>159.51690000000002</v>
      </c>
      <c r="AA39" s="2">
        <f t="shared" si="10"/>
        <v>0</v>
      </c>
      <c r="AB39" s="2">
        <f t="shared" si="10"/>
        <v>0</v>
      </c>
      <c r="AC39" s="2">
        <f t="shared" si="10"/>
        <v>1</v>
      </c>
      <c r="AD39" s="2">
        <f t="shared" si="10"/>
        <v>0</v>
      </c>
      <c r="AE39" s="2">
        <f t="shared" si="10"/>
        <v>0</v>
      </c>
      <c r="AF39" s="2">
        <f t="shared" si="10"/>
        <v>0</v>
      </c>
      <c r="AG39" s="2">
        <f t="shared" si="10"/>
        <v>0</v>
      </c>
      <c r="AH39" s="2">
        <f t="shared" si="10"/>
        <v>0</v>
      </c>
      <c r="AI39" s="2">
        <f t="shared" si="10"/>
        <v>0</v>
      </c>
      <c r="AJ39" s="2">
        <f t="shared" si="7"/>
        <v>0</v>
      </c>
    </row>
    <row r="40" spans="1:36" ht="15.75">
      <c r="A40" s="39">
        <f t="shared" si="9"/>
        <v>27</v>
      </c>
      <c r="B40" s="115">
        <v>11.65</v>
      </c>
      <c r="C40" s="67" t="s">
        <v>23</v>
      </c>
      <c r="D40" s="48"/>
      <c r="E40" s="5"/>
      <c r="F40" s="48"/>
      <c r="G40" s="48"/>
      <c r="H40" s="48"/>
      <c r="I40" s="48"/>
      <c r="J40" s="48"/>
      <c r="K40" s="48"/>
      <c r="L40" s="5"/>
      <c r="M40" s="5"/>
      <c r="N40" s="5"/>
      <c r="O40" s="5"/>
      <c r="P40" s="5"/>
      <c r="V40">
        <f t="shared" si="8"/>
        <v>135.7225</v>
      </c>
      <c r="AA40" s="2">
        <f t="shared" si="10"/>
        <v>1</v>
      </c>
      <c r="AB40" s="2">
        <f t="shared" si="10"/>
        <v>0</v>
      </c>
      <c r="AC40" s="2">
        <f t="shared" si="10"/>
        <v>0</v>
      </c>
      <c r="AD40" s="2">
        <f t="shared" si="10"/>
        <v>0</v>
      </c>
      <c r="AE40" s="2">
        <f t="shared" si="10"/>
        <v>0</v>
      </c>
      <c r="AF40" s="2">
        <f t="shared" si="10"/>
        <v>0</v>
      </c>
      <c r="AG40" s="2">
        <f t="shared" si="10"/>
        <v>0</v>
      </c>
      <c r="AH40" s="2">
        <f t="shared" si="10"/>
        <v>0</v>
      </c>
      <c r="AI40" s="2">
        <f t="shared" si="10"/>
        <v>0</v>
      </c>
      <c r="AJ40" s="2">
        <f t="shared" si="7"/>
        <v>0</v>
      </c>
    </row>
    <row r="41" spans="1:36" ht="16.5" thickBot="1">
      <c r="A41" s="39">
        <f t="shared" si="9"/>
        <v>28</v>
      </c>
      <c r="B41" s="115">
        <v>11.51</v>
      </c>
      <c r="C41" s="5"/>
      <c r="D41" s="48"/>
      <c r="E41" s="48"/>
      <c r="F41" s="48"/>
      <c r="G41" s="48"/>
      <c r="H41" s="48"/>
      <c r="I41" s="48"/>
      <c r="J41" s="48"/>
      <c r="K41" s="48"/>
      <c r="L41" s="5"/>
      <c r="M41" s="5"/>
      <c r="N41" s="5"/>
      <c r="O41" s="5"/>
      <c r="P41" s="5"/>
      <c r="V41">
        <f t="shared" si="8"/>
        <v>132.4801</v>
      </c>
      <c r="AA41" s="2">
        <f t="shared" si="10"/>
        <v>1</v>
      </c>
      <c r="AB41" s="2">
        <f t="shared" si="10"/>
        <v>0</v>
      </c>
      <c r="AC41" s="2">
        <f t="shared" si="10"/>
        <v>0</v>
      </c>
      <c r="AD41" s="2">
        <f t="shared" si="10"/>
        <v>0</v>
      </c>
      <c r="AE41" s="2">
        <f t="shared" si="10"/>
        <v>0</v>
      </c>
      <c r="AF41" s="2">
        <f t="shared" si="10"/>
        <v>0</v>
      </c>
      <c r="AG41" s="2">
        <f t="shared" si="10"/>
        <v>0</v>
      </c>
      <c r="AH41" s="2">
        <f t="shared" si="10"/>
        <v>0</v>
      </c>
      <c r="AI41" s="2">
        <f t="shared" si="10"/>
        <v>0</v>
      </c>
      <c r="AJ41" s="2">
        <f t="shared" si="7"/>
        <v>0</v>
      </c>
    </row>
    <row r="42" spans="1:36" ht="17.25" thickBot="1" thickTop="1">
      <c r="A42" s="39">
        <f t="shared" si="9"/>
        <v>29</v>
      </c>
      <c r="B42" s="115">
        <v>11.06</v>
      </c>
      <c r="C42" s="5"/>
      <c r="D42" s="48"/>
      <c r="E42" s="51" t="s">
        <v>24</v>
      </c>
      <c r="F42" s="55" t="s">
        <v>25</v>
      </c>
      <c r="G42" s="71" t="s">
        <v>26</v>
      </c>
      <c r="H42" s="52" t="s">
        <v>27</v>
      </c>
      <c r="I42" s="53"/>
      <c r="J42" s="50"/>
      <c r="K42" s="50"/>
      <c r="L42" s="5"/>
      <c r="M42" s="5"/>
      <c r="N42" s="5"/>
      <c r="O42" s="5"/>
      <c r="P42" s="5"/>
      <c r="V42">
        <f t="shared" si="8"/>
        <v>122.32360000000001</v>
      </c>
      <c r="AA42" s="2">
        <f t="shared" si="10"/>
        <v>0</v>
      </c>
      <c r="AB42" s="2">
        <f t="shared" si="10"/>
        <v>1</v>
      </c>
      <c r="AC42" s="2">
        <f t="shared" si="10"/>
        <v>0</v>
      </c>
      <c r="AD42" s="2">
        <f t="shared" si="10"/>
        <v>0</v>
      </c>
      <c r="AE42" s="2">
        <f t="shared" si="10"/>
        <v>0</v>
      </c>
      <c r="AF42" s="2">
        <f t="shared" si="10"/>
        <v>0</v>
      </c>
      <c r="AG42" s="2">
        <f t="shared" si="10"/>
        <v>0</v>
      </c>
      <c r="AH42" s="2">
        <f t="shared" si="10"/>
        <v>0</v>
      </c>
      <c r="AI42" s="2">
        <f t="shared" si="10"/>
        <v>0</v>
      </c>
      <c r="AJ42" s="2">
        <f t="shared" si="7"/>
        <v>0</v>
      </c>
    </row>
    <row r="43" spans="1:36" ht="18.75" thickBot="1" thickTop="1">
      <c r="A43" s="39">
        <f t="shared" si="9"/>
        <v>30</v>
      </c>
      <c r="B43" s="115">
        <v>11.74</v>
      </c>
      <c r="C43" s="5"/>
      <c r="D43" s="48"/>
      <c r="E43" s="54"/>
      <c r="F43" s="56" t="s">
        <v>28</v>
      </c>
      <c r="G43" s="72" t="s">
        <v>29</v>
      </c>
      <c r="H43" s="53" t="s">
        <v>30</v>
      </c>
      <c r="I43" s="53" t="s">
        <v>31</v>
      </c>
      <c r="J43" s="50"/>
      <c r="K43" s="50"/>
      <c r="L43" s="5"/>
      <c r="M43" s="5"/>
      <c r="N43" s="5"/>
      <c r="O43" s="5"/>
      <c r="P43" s="5"/>
      <c r="V43">
        <f t="shared" si="8"/>
        <v>137.82760000000002</v>
      </c>
      <c r="AA43" s="2">
        <f t="shared" si="10"/>
        <v>0</v>
      </c>
      <c r="AB43" s="2">
        <f t="shared" si="10"/>
        <v>0</v>
      </c>
      <c r="AC43" s="2">
        <f t="shared" si="10"/>
        <v>0</v>
      </c>
      <c r="AD43" s="2">
        <f t="shared" si="10"/>
        <v>0</v>
      </c>
      <c r="AE43" s="2">
        <f t="shared" si="10"/>
        <v>1</v>
      </c>
      <c r="AF43" s="2">
        <f t="shared" si="10"/>
        <v>0</v>
      </c>
      <c r="AG43" s="2">
        <f t="shared" si="10"/>
        <v>0</v>
      </c>
      <c r="AH43" s="2">
        <f t="shared" si="10"/>
        <v>0</v>
      </c>
      <c r="AI43" s="2">
        <f t="shared" si="10"/>
        <v>0</v>
      </c>
      <c r="AJ43" s="2">
        <f t="shared" si="7"/>
        <v>0</v>
      </c>
    </row>
    <row r="44" spans="1:36" ht="16.5" thickTop="1">
      <c r="A44" s="39">
        <f t="shared" si="9"/>
        <v>31</v>
      </c>
      <c r="B44" s="96"/>
      <c r="C44" s="5"/>
      <c r="D44" s="48"/>
      <c r="E44" s="58" t="s">
        <v>32</v>
      </c>
      <c r="F44" s="62">
        <f>SKEW(B14:B63)*(-1)</f>
        <v>0.4429543586386169</v>
      </c>
      <c r="G44" s="59">
        <f>+SQRT((K16-2)*6/(K16+1)/(K16+3))*1.96</f>
        <v>0.794278661664385</v>
      </c>
      <c r="H44" s="64">
        <f>+F44-G44</f>
        <v>-0.3513243030257681</v>
      </c>
      <c r="I44" s="64">
        <f>+F44+G44</f>
        <v>1.2372330203030018</v>
      </c>
      <c r="J44" s="48"/>
      <c r="K44" s="48"/>
      <c r="L44" s="5"/>
      <c r="M44" s="5"/>
      <c r="N44" s="5"/>
      <c r="O44" s="5"/>
      <c r="P44" s="5"/>
      <c r="V44">
        <f t="shared" si="8"/>
        <v>0</v>
      </c>
      <c r="AA44" s="2">
        <f t="shared" si="10"/>
        <v>0</v>
      </c>
      <c r="AB44" s="2">
        <f t="shared" si="10"/>
        <v>0</v>
      </c>
      <c r="AC44" s="2">
        <f t="shared" si="10"/>
        <v>0</v>
      </c>
      <c r="AD44" s="2">
        <f t="shared" si="10"/>
        <v>1</v>
      </c>
      <c r="AE44" s="2">
        <f t="shared" si="10"/>
        <v>0</v>
      </c>
      <c r="AF44" s="2">
        <f t="shared" si="10"/>
        <v>0</v>
      </c>
      <c r="AG44" s="2">
        <f t="shared" si="10"/>
        <v>0</v>
      </c>
      <c r="AH44" s="2">
        <f t="shared" si="10"/>
        <v>0</v>
      </c>
      <c r="AI44" s="2">
        <f t="shared" si="10"/>
        <v>0</v>
      </c>
      <c r="AJ44" s="2">
        <f t="shared" si="7"/>
        <v>0</v>
      </c>
    </row>
    <row r="45" spans="1:36" ht="16.5" thickBot="1">
      <c r="A45" s="39">
        <f t="shared" si="9"/>
        <v>32</v>
      </c>
      <c r="B45" s="96"/>
      <c r="C45" s="5"/>
      <c r="D45" s="48"/>
      <c r="E45" s="60" t="s">
        <v>33</v>
      </c>
      <c r="F45" s="63">
        <f>KURT(B14:B63)*(-1)</f>
        <v>0.9396412553678433</v>
      </c>
      <c r="G45" s="61">
        <f>+SQRT(((K16-2)*(K16-3)*K16*24)/(K16+3)/(K16+5)/((K16+1)^2))*1.96</f>
        <v>1.372557449897226</v>
      </c>
      <c r="H45" s="65">
        <f>+F45-G45</f>
        <v>-0.4329161945293827</v>
      </c>
      <c r="I45" s="65">
        <f>+F45+G45</f>
        <v>2.312198705265069</v>
      </c>
      <c r="J45" s="48"/>
      <c r="K45" s="48"/>
      <c r="L45" s="5"/>
      <c r="M45" s="5"/>
      <c r="N45" s="5"/>
      <c r="O45" s="5"/>
      <c r="P45" s="5"/>
      <c r="V45">
        <f t="shared" si="8"/>
        <v>0</v>
      </c>
      <c r="AA45" s="2">
        <f t="shared" si="10"/>
        <v>0</v>
      </c>
      <c r="AB45" s="2">
        <f t="shared" si="10"/>
        <v>1</v>
      </c>
      <c r="AC45" s="2">
        <f t="shared" si="10"/>
        <v>0</v>
      </c>
      <c r="AD45" s="2">
        <f t="shared" si="10"/>
        <v>0</v>
      </c>
      <c r="AE45" s="2">
        <f t="shared" si="10"/>
        <v>0</v>
      </c>
      <c r="AF45" s="2">
        <f t="shared" si="10"/>
        <v>0</v>
      </c>
      <c r="AG45" s="2">
        <f t="shared" si="10"/>
        <v>0</v>
      </c>
      <c r="AH45" s="2">
        <f t="shared" si="10"/>
        <v>0</v>
      </c>
      <c r="AI45" s="2">
        <f t="shared" si="10"/>
        <v>0</v>
      </c>
      <c r="AJ45" s="2">
        <f t="shared" si="7"/>
        <v>0</v>
      </c>
    </row>
    <row r="46" spans="1:36" ht="17.25" thickBot="1" thickTop="1">
      <c r="A46" s="39">
        <f t="shared" si="9"/>
        <v>33</v>
      </c>
      <c r="B46" s="96"/>
      <c r="C46" s="49"/>
      <c r="D46" s="69"/>
      <c r="E46" s="66" t="s">
        <v>48</v>
      </c>
      <c r="F46" s="69"/>
      <c r="G46" s="69"/>
      <c r="H46" s="69"/>
      <c r="I46" s="69"/>
      <c r="J46" s="69"/>
      <c r="K46" s="69"/>
      <c r="L46" s="5"/>
      <c r="M46" s="5"/>
      <c r="N46" s="5"/>
      <c r="O46" s="5"/>
      <c r="P46" s="5"/>
      <c r="V46">
        <f t="shared" si="8"/>
        <v>0</v>
      </c>
      <c r="AA46" s="2">
        <f t="shared" si="10"/>
        <v>1</v>
      </c>
      <c r="AB46" s="2">
        <f t="shared" si="10"/>
        <v>0</v>
      </c>
      <c r="AC46" s="2">
        <f t="shared" si="10"/>
        <v>0</v>
      </c>
      <c r="AD46" s="2">
        <f t="shared" si="10"/>
        <v>0</v>
      </c>
      <c r="AE46" s="2">
        <f t="shared" si="10"/>
        <v>0</v>
      </c>
      <c r="AF46" s="2">
        <f t="shared" si="10"/>
        <v>0</v>
      </c>
      <c r="AG46" s="2">
        <f t="shared" si="10"/>
        <v>0</v>
      </c>
      <c r="AH46" s="2">
        <f t="shared" si="10"/>
        <v>0</v>
      </c>
      <c r="AI46" s="2">
        <f t="shared" si="10"/>
        <v>0</v>
      </c>
      <c r="AJ46" s="2">
        <f t="shared" si="7"/>
        <v>0</v>
      </c>
    </row>
    <row r="47" spans="1:36" ht="15.75">
      <c r="A47" s="39">
        <f t="shared" si="9"/>
        <v>34</v>
      </c>
      <c r="B47" s="96"/>
      <c r="C47" s="5"/>
      <c r="D47" s="5"/>
      <c r="E47" s="73" t="s">
        <v>34</v>
      </c>
      <c r="F47" s="74"/>
      <c r="G47" s="74"/>
      <c r="H47" s="74"/>
      <c r="I47" s="75"/>
      <c r="J47" s="48"/>
      <c r="K47" s="48"/>
      <c r="L47" s="5"/>
      <c r="M47" s="5"/>
      <c r="N47" s="5"/>
      <c r="O47" s="5"/>
      <c r="P47" s="5"/>
      <c r="V47">
        <f aca="true" t="shared" si="11" ref="V47:V62">+B47^2</f>
        <v>0</v>
      </c>
      <c r="AA47" s="2">
        <f t="shared" si="10"/>
        <v>0</v>
      </c>
      <c r="AB47" s="2">
        <f t="shared" si="10"/>
        <v>1</v>
      </c>
      <c r="AC47" s="2">
        <f t="shared" si="10"/>
        <v>0</v>
      </c>
      <c r="AD47" s="2">
        <f t="shared" si="10"/>
        <v>0</v>
      </c>
      <c r="AE47" s="2">
        <f t="shared" si="10"/>
        <v>0</v>
      </c>
      <c r="AF47" s="2">
        <f t="shared" si="10"/>
        <v>0</v>
      </c>
      <c r="AG47" s="2">
        <f t="shared" si="10"/>
        <v>0</v>
      </c>
      <c r="AH47" s="2">
        <f t="shared" si="10"/>
        <v>0</v>
      </c>
      <c r="AI47" s="2">
        <f t="shared" si="10"/>
        <v>0</v>
      </c>
      <c r="AJ47" s="2">
        <f t="shared" si="7"/>
        <v>0</v>
      </c>
    </row>
    <row r="48" spans="1:36" ht="15.75">
      <c r="A48" s="39">
        <f t="shared" si="9"/>
        <v>35</v>
      </c>
      <c r="B48" s="96"/>
      <c r="C48" s="48"/>
      <c r="D48" s="5"/>
      <c r="E48" s="76" t="s">
        <v>35</v>
      </c>
      <c r="F48" s="77"/>
      <c r="G48" s="77"/>
      <c r="H48" s="77"/>
      <c r="I48" s="78"/>
      <c r="J48" s="66"/>
      <c r="K48" s="48"/>
      <c r="L48" s="5"/>
      <c r="M48" s="5"/>
      <c r="N48" s="5"/>
      <c r="O48" s="5"/>
      <c r="P48" s="5"/>
      <c r="V48">
        <f t="shared" si="11"/>
        <v>0</v>
      </c>
      <c r="AA48" s="2">
        <f aca="true" t="shared" si="12" ref="AA48:AI57">IF(AND(OR($B34&gt;F$20,($B34=F$20)),($B34&lt;G$20)),1,0)</f>
        <v>0</v>
      </c>
      <c r="AB48" s="2">
        <f t="shared" si="12"/>
        <v>0</v>
      </c>
      <c r="AC48" s="2">
        <f t="shared" si="12"/>
        <v>0</v>
      </c>
      <c r="AD48" s="2">
        <f t="shared" si="12"/>
        <v>1</v>
      </c>
      <c r="AE48" s="2">
        <f t="shared" si="12"/>
        <v>0</v>
      </c>
      <c r="AF48" s="2">
        <f t="shared" si="12"/>
        <v>0</v>
      </c>
      <c r="AG48" s="2">
        <f t="shared" si="12"/>
        <v>0</v>
      </c>
      <c r="AH48" s="2">
        <f t="shared" si="12"/>
        <v>0</v>
      </c>
      <c r="AI48" s="2">
        <f t="shared" si="12"/>
        <v>0</v>
      </c>
      <c r="AJ48" s="2">
        <f t="shared" si="7"/>
        <v>0</v>
      </c>
    </row>
    <row r="49" spans="1:36" ht="15.75">
      <c r="A49" s="39">
        <f t="shared" si="9"/>
        <v>36</v>
      </c>
      <c r="B49" s="96"/>
      <c r="C49" s="48"/>
      <c r="D49" s="5"/>
      <c r="E49" s="76" t="s">
        <v>36</v>
      </c>
      <c r="F49" s="77"/>
      <c r="G49" s="77"/>
      <c r="H49" s="77"/>
      <c r="I49" s="78"/>
      <c r="J49" s="66"/>
      <c r="K49" s="48"/>
      <c r="L49" s="5"/>
      <c r="M49" s="5"/>
      <c r="N49" s="5"/>
      <c r="O49" s="5"/>
      <c r="P49" s="5"/>
      <c r="V49">
        <f t="shared" si="11"/>
        <v>0</v>
      </c>
      <c r="AA49" s="2">
        <f t="shared" si="12"/>
        <v>0</v>
      </c>
      <c r="AB49" s="2">
        <f t="shared" si="12"/>
        <v>0</v>
      </c>
      <c r="AC49" s="2">
        <f t="shared" si="12"/>
        <v>0</v>
      </c>
      <c r="AD49" s="2">
        <f t="shared" si="12"/>
        <v>0</v>
      </c>
      <c r="AE49" s="2">
        <f t="shared" si="12"/>
        <v>1</v>
      </c>
      <c r="AF49" s="2">
        <f t="shared" si="12"/>
        <v>0</v>
      </c>
      <c r="AG49" s="2">
        <f t="shared" si="12"/>
        <v>0</v>
      </c>
      <c r="AH49" s="2">
        <f t="shared" si="12"/>
        <v>0</v>
      </c>
      <c r="AI49" s="2">
        <f t="shared" si="12"/>
        <v>0</v>
      </c>
      <c r="AJ49" s="2">
        <f t="shared" si="7"/>
        <v>0</v>
      </c>
    </row>
    <row r="50" spans="1:36" ht="15.75">
      <c r="A50" s="39">
        <f t="shared" si="9"/>
        <v>37</v>
      </c>
      <c r="B50" s="96"/>
      <c r="C50" s="48"/>
      <c r="D50" s="5"/>
      <c r="E50" s="76" t="s">
        <v>37</v>
      </c>
      <c r="F50" s="77"/>
      <c r="G50" s="77"/>
      <c r="H50" s="77"/>
      <c r="I50" s="78"/>
      <c r="J50" s="66"/>
      <c r="K50" s="48"/>
      <c r="L50" s="5"/>
      <c r="M50" s="5"/>
      <c r="N50" s="5"/>
      <c r="O50" s="5"/>
      <c r="P50" s="5"/>
      <c r="V50">
        <f t="shared" si="11"/>
        <v>0</v>
      </c>
      <c r="AA50" s="2">
        <f t="shared" si="12"/>
        <v>0</v>
      </c>
      <c r="AB50" s="2">
        <f t="shared" si="12"/>
        <v>0</v>
      </c>
      <c r="AC50" s="2">
        <f t="shared" si="12"/>
        <v>0</v>
      </c>
      <c r="AD50" s="2">
        <f t="shared" si="12"/>
        <v>1</v>
      </c>
      <c r="AE50" s="2">
        <f t="shared" si="12"/>
        <v>0</v>
      </c>
      <c r="AF50" s="2">
        <f t="shared" si="12"/>
        <v>0</v>
      </c>
      <c r="AG50" s="2">
        <f t="shared" si="12"/>
        <v>0</v>
      </c>
      <c r="AH50" s="2">
        <f t="shared" si="12"/>
        <v>0</v>
      </c>
      <c r="AI50" s="2">
        <f t="shared" si="12"/>
        <v>0</v>
      </c>
      <c r="AJ50" s="2">
        <f t="shared" si="7"/>
        <v>0</v>
      </c>
    </row>
    <row r="51" spans="1:36" ht="15.75">
      <c r="A51" s="39">
        <f t="shared" si="9"/>
        <v>38</v>
      </c>
      <c r="B51" s="96"/>
      <c r="C51" s="48"/>
      <c r="D51" s="5"/>
      <c r="E51" s="76" t="s">
        <v>38</v>
      </c>
      <c r="F51" s="77"/>
      <c r="G51" s="77"/>
      <c r="H51" s="77"/>
      <c r="I51" s="78"/>
      <c r="J51" s="66"/>
      <c r="K51" s="48"/>
      <c r="L51" s="5"/>
      <c r="M51" s="5"/>
      <c r="N51" s="5"/>
      <c r="O51" s="5"/>
      <c r="P51" s="5"/>
      <c r="V51">
        <f t="shared" si="11"/>
        <v>0</v>
      </c>
      <c r="AA51" s="2">
        <f t="shared" si="12"/>
        <v>0</v>
      </c>
      <c r="AB51" s="2">
        <f t="shared" si="12"/>
        <v>0</v>
      </c>
      <c r="AC51" s="2">
        <f t="shared" si="12"/>
        <v>1</v>
      </c>
      <c r="AD51" s="2">
        <f t="shared" si="12"/>
        <v>0</v>
      </c>
      <c r="AE51" s="2">
        <f t="shared" si="12"/>
        <v>0</v>
      </c>
      <c r="AF51" s="2">
        <f t="shared" si="12"/>
        <v>0</v>
      </c>
      <c r="AG51" s="2">
        <f t="shared" si="12"/>
        <v>0</v>
      </c>
      <c r="AH51" s="2">
        <f t="shared" si="12"/>
        <v>0</v>
      </c>
      <c r="AI51" s="2">
        <f t="shared" si="12"/>
        <v>0</v>
      </c>
      <c r="AJ51" s="2">
        <f t="shared" si="7"/>
        <v>0</v>
      </c>
    </row>
    <row r="52" spans="1:36" ht="15.75">
      <c r="A52" s="39">
        <f t="shared" si="9"/>
        <v>39</v>
      </c>
      <c r="B52" s="96"/>
      <c r="C52" s="5"/>
      <c r="D52" s="48"/>
      <c r="E52" s="76" t="s">
        <v>39</v>
      </c>
      <c r="F52" s="79"/>
      <c r="G52" s="79"/>
      <c r="H52" s="79"/>
      <c r="I52" s="80"/>
      <c r="J52" s="48"/>
      <c r="K52" s="48"/>
      <c r="L52" s="5"/>
      <c r="M52" s="5"/>
      <c r="N52" s="5"/>
      <c r="O52" s="5"/>
      <c r="P52" s="5"/>
      <c r="V52">
        <f t="shared" si="11"/>
        <v>0</v>
      </c>
      <c r="AA52" s="2">
        <f t="shared" si="12"/>
        <v>0</v>
      </c>
      <c r="AB52" s="2">
        <f t="shared" si="12"/>
        <v>0</v>
      </c>
      <c r="AC52" s="2">
        <f t="shared" si="12"/>
        <v>0</v>
      </c>
      <c r="AD52" s="2">
        <f t="shared" si="12"/>
        <v>0</v>
      </c>
      <c r="AE52" s="2">
        <f t="shared" si="12"/>
        <v>0</v>
      </c>
      <c r="AF52" s="2">
        <f t="shared" si="12"/>
        <v>1</v>
      </c>
      <c r="AG52" s="2">
        <f t="shared" si="12"/>
        <v>0</v>
      </c>
      <c r="AH52" s="2">
        <f t="shared" si="12"/>
        <v>0</v>
      </c>
      <c r="AI52" s="2">
        <f t="shared" si="12"/>
        <v>0</v>
      </c>
      <c r="AJ52" s="2">
        <f t="shared" si="7"/>
        <v>0</v>
      </c>
    </row>
    <row r="53" spans="1:36" ht="16.5" thickBot="1">
      <c r="A53" s="39">
        <f t="shared" si="9"/>
        <v>40</v>
      </c>
      <c r="B53" s="96"/>
      <c r="C53" s="5"/>
      <c r="D53" s="48"/>
      <c r="E53" s="81"/>
      <c r="F53" s="82"/>
      <c r="G53" s="82"/>
      <c r="H53" s="82"/>
      <c r="I53" s="83"/>
      <c r="J53" s="48"/>
      <c r="K53" s="48"/>
      <c r="L53" s="5"/>
      <c r="M53" s="5"/>
      <c r="N53" s="5"/>
      <c r="O53" s="5"/>
      <c r="P53" s="5"/>
      <c r="V53">
        <f t="shared" si="11"/>
        <v>0</v>
      </c>
      <c r="AA53" s="2">
        <f t="shared" si="12"/>
        <v>0</v>
      </c>
      <c r="AB53" s="2">
        <f t="shared" si="12"/>
        <v>0</v>
      </c>
      <c r="AC53" s="2">
        <f t="shared" si="12"/>
        <v>0</v>
      </c>
      <c r="AD53" s="2">
        <f t="shared" si="12"/>
        <v>0</v>
      </c>
      <c r="AE53" s="2">
        <f t="shared" si="12"/>
        <v>0</v>
      </c>
      <c r="AF53" s="2">
        <f t="shared" si="12"/>
        <v>1</v>
      </c>
      <c r="AG53" s="2">
        <f t="shared" si="12"/>
        <v>0</v>
      </c>
      <c r="AH53" s="2">
        <f t="shared" si="12"/>
        <v>0</v>
      </c>
      <c r="AI53" s="2">
        <f t="shared" si="12"/>
        <v>0</v>
      </c>
      <c r="AJ53" s="2">
        <f t="shared" si="7"/>
        <v>0</v>
      </c>
    </row>
    <row r="54" spans="1:36" ht="15.75">
      <c r="A54" s="39">
        <f t="shared" si="9"/>
        <v>41</v>
      </c>
      <c r="B54" s="96"/>
      <c r="C54" s="5"/>
      <c r="D54" s="5"/>
      <c r="E54" s="84" t="s">
        <v>40</v>
      </c>
      <c r="F54" s="85"/>
      <c r="G54" s="85"/>
      <c r="H54" s="85"/>
      <c r="I54" s="86"/>
      <c r="J54" s="5"/>
      <c r="K54" s="5"/>
      <c r="L54" s="5"/>
      <c r="M54" s="5"/>
      <c r="N54" s="5"/>
      <c r="O54" s="5"/>
      <c r="P54" s="5"/>
      <c r="V54">
        <f t="shared" si="11"/>
        <v>0</v>
      </c>
      <c r="AA54" s="2">
        <f t="shared" si="12"/>
        <v>0</v>
      </c>
      <c r="AB54" s="2">
        <f t="shared" si="12"/>
        <v>0</v>
      </c>
      <c r="AC54" s="2">
        <f t="shared" si="12"/>
        <v>0</v>
      </c>
      <c r="AD54" s="2">
        <f t="shared" si="12"/>
        <v>1</v>
      </c>
      <c r="AE54" s="2">
        <f t="shared" si="12"/>
        <v>0</v>
      </c>
      <c r="AF54" s="2">
        <f t="shared" si="12"/>
        <v>0</v>
      </c>
      <c r="AG54" s="2">
        <f t="shared" si="12"/>
        <v>0</v>
      </c>
      <c r="AH54" s="2">
        <f t="shared" si="12"/>
        <v>0</v>
      </c>
      <c r="AI54" s="2">
        <f t="shared" si="12"/>
        <v>0</v>
      </c>
      <c r="AJ54" s="2">
        <f t="shared" si="7"/>
        <v>0</v>
      </c>
    </row>
    <row r="55" spans="1:36" ht="15.75">
      <c r="A55" s="39">
        <f t="shared" si="9"/>
        <v>42</v>
      </c>
      <c r="B55" s="96"/>
      <c r="C55" s="5"/>
      <c r="D55" s="5"/>
      <c r="E55" s="87" t="s">
        <v>41</v>
      </c>
      <c r="F55" s="88"/>
      <c r="G55" s="88"/>
      <c r="H55" s="88"/>
      <c r="I55" s="89"/>
      <c r="J55" s="5"/>
      <c r="K55" s="5"/>
      <c r="L55" s="5"/>
      <c r="M55" s="5"/>
      <c r="N55" s="5"/>
      <c r="O55" s="5"/>
      <c r="P55" s="5"/>
      <c r="V55">
        <f t="shared" si="11"/>
        <v>0</v>
      </c>
      <c r="AA55" s="2">
        <f t="shared" si="12"/>
        <v>0</v>
      </c>
      <c r="AB55" s="2">
        <f t="shared" si="12"/>
        <v>0</v>
      </c>
      <c r="AC55" s="2">
        <f t="shared" si="12"/>
        <v>0</v>
      </c>
      <c r="AD55" s="2">
        <f t="shared" si="12"/>
        <v>1</v>
      </c>
      <c r="AE55" s="2">
        <f t="shared" si="12"/>
        <v>0</v>
      </c>
      <c r="AF55" s="2">
        <f t="shared" si="12"/>
        <v>0</v>
      </c>
      <c r="AG55" s="2">
        <f t="shared" si="12"/>
        <v>0</v>
      </c>
      <c r="AH55" s="2">
        <f t="shared" si="12"/>
        <v>0</v>
      </c>
      <c r="AI55" s="2">
        <f t="shared" si="12"/>
        <v>0</v>
      </c>
      <c r="AJ55" s="2">
        <f t="shared" si="7"/>
        <v>0</v>
      </c>
    </row>
    <row r="56" spans="1:36" ht="15.75">
      <c r="A56" s="39">
        <f t="shared" si="9"/>
        <v>43</v>
      </c>
      <c r="B56" s="96"/>
      <c r="C56" s="5"/>
      <c r="D56" s="5"/>
      <c r="E56" s="87" t="s">
        <v>42</v>
      </c>
      <c r="F56" s="88"/>
      <c r="G56" s="88"/>
      <c r="H56" s="88"/>
      <c r="I56" s="89"/>
      <c r="J56" s="5"/>
      <c r="K56" s="5"/>
      <c r="L56" s="5"/>
      <c r="M56" s="5"/>
      <c r="N56" s="5"/>
      <c r="O56" s="5"/>
      <c r="P56" s="5"/>
      <c r="V56">
        <f t="shared" si="11"/>
        <v>0</v>
      </c>
      <c r="AA56" s="2">
        <f t="shared" si="12"/>
        <v>0</v>
      </c>
      <c r="AB56" s="2">
        <f t="shared" si="12"/>
        <v>0</v>
      </c>
      <c r="AC56" s="2">
        <f t="shared" si="12"/>
        <v>1</v>
      </c>
      <c r="AD56" s="2">
        <f t="shared" si="12"/>
        <v>0</v>
      </c>
      <c r="AE56" s="2">
        <f t="shared" si="12"/>
        <v>0</v>
      </c>
      <c r="AF56" s="2">
        <f t="shared" si="12"/>
        <v>0</v>
      </c>
      <c r="AG56" s="2">
        <f t="shared" si="12"/>
        <v>0</v>
      </c>
      <c r="AH56" s="2">
        <f t="shared" si="12"/>
        <v>0</v>
      </c>
      <c r="AI56" s="2">
        <f t="shared" si="12"/>
        <v>0</v>
      </c>
      <c r="AJ56" s="2">
        <f t="shared" si="7"/>
        <v>0</v>
      </c>
    </row>
    <row r="57" spans="1:36" ht="16.5" thickBot="1">
      <c r="A57" s="39">
        <v>44</v>
      </c>
      <c r="B57" s="96"/>
      <c r="C57" s="5"/>
      <c r="D57" s="5"/>
      <c r="E57" s="90"/>
      <c r="F57" s="91"/>
      <c r="G57" s="91"/>
      <c r="H57" s="91"/>
      <c r="I57" s="92"/>
      <c r="J57" s="5"/>
      <c r="K57" s="5"/>
      <c r="L57" s="5"/>
      <c r="M57" s="5"/>
      <c r="N57" s="5"/>
      <c r="O57" s="5"/>
      <c r="P57" s="5"/>
      <c r="V57">
        <f t="shared" si="11"/>
        <v>0</v>
      </c>
      <c r="AA57" s="2">
        <f t="shared" si="12"/>
        <v>0</v>
      </c>
      <c r="AB57" s="2">
        <f t="shared" si="12"/>
        <v>0</v>
      </c>
      <c r="AC57" s="2">
        <f t="shared" si="12"/>
        <v>0</v>
      </c>
      <c r="AD57" s="2">
        <f t="shared" si="12"/>
        <v>1</v>
      </c>
      <c r="AE57" s="2">
        <f t="shared" si="12"/>
        <v>0</v>
      </c>
      <c r="AF57" s="2">
        <f t="shared" si="12"/>
        <v>0</v>
      </c>
      <c r="AG57" s="2">
        <f t="shared" si="12"/>
        <v>0</v>
      </c>
      <c r="AH57" s="2">
        <f t="shared" si="12"/>
        <v>0</v>
      </c>
      <c r="AI57" s="2">
        <f t="shared" si="12"/>
        <v>0</v>
      </c>
      <c r="AJ57" s="2">
        <f t="shared" si="7"/>
        <v>0</v>
      </c>
    </row>
    <row r="58" spans="1:36" ht="15.75">
      <c r="A58" s="39">
        <v>45</v>
      </c>
      <c r="B58" s="96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V58">
        <f t="shared" si="11"/>
        <v>0</v>
      </c>
      <c r="AA58" s="2">
        <f aca="true" t="shared" si="13" ref="AA58:AI67">IF(AND(OR($B44&gt;F$20,($B44=F$20)),($B44&lt;G$20)),1,0)</f>
        <v>0</v>
      </c>
      <c r="AB58" s="2">
        <f t="shared" si="13"/>
        <v>0</v>
      </c>
      <c r="AC58" s="2">
        <f t="shared" si="13"/>
        <v>0</v>
      </c>
      <c r="AD58" s="2">
        <f t="shared" si="13"/>
        <v>0</v>
      </c>
      <c r="AE58" s="2">
        <f t="shared" si="13"/>
        <v>0</v>
      </c>
      <c r="AF58" s="2">
        <f t="shared" si="13"/>
        <v>0</v>
      </c>
      <c r="AG58" s="2">
        <f t="shared" si="13"/>
        <v>0</v>
      </c>
      <c r="AH58" s="2">
        <f t="shared" si="13"/>
        <v>0</v>
      </c>
      <c r="AI58" s="2">
        <f t="shared" si="13"/>
        <v>0</v>
      </c>
      <c r="AJ58" s="2">
        <f t="shared" si="7"/>
        <v>0</v>
      </c>
    </row>
    <row r="59" spans="1:36" ht="15.75">
      <c r="A59" s="39">
        <v>46</v>
      </c>
      <c r="B59" s="96"/>
      <c r="C59" s="5"/>
      <c r="D59" s="116" t="s">
        <v>49</v>
      </c>
      <c r="E59" s="118"/>
      <c r="F59" s="118"/>
      <c r="G59" s="118"/>
      <c r="H59" s="118"/>
      <c r="I59" s="118"/>
      <c r="J59" s="118"/>
      <c r="K59" s="118"/>
      <c r="L59" s="118"/>
      <c r="M59" s="119"/>
      <c r="N59" s="5"/>
      <c r="O59" s="5"/>
      <c r="P59" s="5"/>
      <c r="V59">
        <f t="shared" si="11"/>
        <v>0</v>
      </c>
      <c r="AA59" s="2">
        <f t="shared" si="13"/>
        <v>0</v>
      </c>
      <c r="AB59" s="2">
        <f t="shared" si="13"/>
        <v>0</v>
      </c>
      <c r="AC59" s="2">
        <f t="shared" si="13"/>
        <v>0</v>
      </c>
      <c r="AD59" s="2">
        <f t="shared" si="13"/>
        <v>0</v>
      </c>
      <c r="AE59" s="2">
        <f t="shared" si="13"/>
        <v>0</v>
      </c>
      <c r="AF59" s="2">
        <f t="shared" si="13"/>
        <v>0</v>
      </c>
      <c r="AG59" s="2">
        <f t="shared" si="13"/>
        <v>0</v>
      </c>
      <c r="AH59" s="2">
        <f t="shared" si="13"/>
        <v>0</v>
      </c>
      <c r="AI59" s="2">
        <f t="shared" si="13"/>
        <v>0</v>
      </c>
      <c r="AJ59" s="2">
        <f t="shared" si="7"/>
        <v>0</v>
      </c>
    </row>
    <row r="60" spans="1:36" ht="15.75">
      <c r="A60" s="39">
        <v>47</v>
      </c>
      <c r="B60" s="96"/>
      <c r="C60" s="5"/>
      <c r="D60" s="117" t="s">
        <v>50</v>
      </c>
      <c r="E60" s="120"/>
      <c r="F60" s="130"/>
      <c r="G60" s="130"/>
      <c r="H60" s="130"/>
      <c r="I60" s="130"/>
      <c r="J60" s="130"/>
      <c r="K60" s="130"/>
      <c r="L60" s="130"/>
      <c r="M60" s="130"/>
      <c r="N60" s="5"/>
      <c r="O60" s="5"/>
      <c r="P60" s="5"/>
      <c r="V60">
        <f t="shared" si="11"/>
        <v>0</v>
      </c>
      <c r="AA60" s="2">
        <f t="shared" si="13"/>
        <v>0</v>
      </c>
      <c r="AB60" s="2">
        <f t="shared" si="13"/>
        <v>0</v>
      </c>
      <c r="AC60" s="2">
        <f t="shared" si="13"/>
        <v>0</v>
      </c>
      <c r="AD60" s="2">
        <f t="shared" si="13"/>
        <v>0</v>
      </c>
      <c r="AE60" s="2">
        <f t="shared" si="13"/>
        <v>0</v>
      </c>
      <c r="AF60" s="2">
        <f t="shared" si="13"/>
        <v>0</v>
      </c>
      <c r="AG60" s="2">
        <f t="shared" si="13"/>
        <v>0</v>
      </c>
      <c r="AH60" s="2">
        <f t="shared" si="13"/>
        <v>0</v>
      </c>
      <c r="AI60" s="2">
        <f t="shared" si="13"/>
        <v>0</v>
      </c>
      <c r="AJ60" s="2">
        <f aca="true" t="shared" si="14" ref="AJ60:AJ77">IF(AND(OR($B46&gt;O$20,($B46=O$20)),($B46&lt;M$16)),1,0)</f>
        <v>0</v>
      </c>
    </row>
    <row r="61" spans="1:36" ht="15.75">
      <c r="A61" s="39">
        <v>48</v>
      </c>
      <c r="B61" s="96"/>
      <c r="C61" s="5"/>
      <c r="D61" s="127" t="s">
        <v>52</v>
      </c>
      <c r="E61" s="128"/>
      <c r="F61" s="128"/>
      <c r="G61" s="128"/>
      <c r="H61" s="128"/>
      <c r="I61" s="128"/>
      <c r="J61" s="128"/>
      <c r="K61" s="128"/>
      <c r="L61" s="128"/>
      <c r="M61" s="129"/>
      <c r="N61" s="5"/>
      <c r="O61" s="5"/>
      <c r="P61" s="5"/>
      <c r="V61">
        <f t="shared" si="11"/>
        <v>0</v>
      </c>
      <c r="AA61" s="2">
        <f t="shared" si="13"/>
        <v>0</v>
      </c>
      <c r="AB61" s="2">
        <f t="shared" si="13"/>
        <v>0</v>
      </c>
      <c r="AC61" s="2">
        <f t="shared" si="13"/>
        <v>0</v>
      </c>
      <c r="AD61" s="2">
        <f t="shared" si="13"/>
        <v>0</v>
      </c>
      <c r="AE61" s="2">
        <f t="shared" si="13"/>
        <v>0</v>
      </c>
      <c r="AF61" s="2">
        <f t="shared" si="13"/>
        <v>0</v>
      </c>
      <c r="AG61" s="2">
        <f t="shared" si="13"/>
        <v>0</v>
      </c>
      <c r="AH61" s="2">
        <f t="shared" si="13"/>
        <v>0</v>
      </c>
      <c r="AI61" s="2">
        <f t="shared" si="13"/>
        <v>0</v>
      </c>
      <c r="AJ61" s="2">
        <f t="shared" si="14"/>
        <v>0</v>
      </c>
    </row>
    <row r="62" spans="1:36" ht="15.75">
      <c r="A62" s="39">
        <v>49</v>
      </c>
      <c r="B62" s="96"/>
      <c r="C62" s="5"/>
      <c r="D62" s="124"/>
      <c r="E62" s="125"/>
      <c r="F62" s="125"/>
      <c r="G62" s="125"/>
      <c r="H62" s="125"/>
      <c r="I62" s="125"/>
      <c r="J62" s="125"/>
      <c r="K62" s="125"/>
      <c r="L62" s="125"/>
      <c r="M62" s="126"/>
      <c r="N62" s="5"/>
      <c r="O62" s="5"/>
      <c r="P62" s="5"/>
      <c r="V62">
        <f t="shared" si="11"/>
        <v>0</v>
      </c>
      <c r="AA62" s="2">
        <f t="shared" si="13"/>
        <v>0</v>
      </c>
      <c r="AB62" s="2">
        <f t="shared" si="13"/>
        <v>0</v>
      </c>
      <c r="AC62" s="2">
        <f t="shared" si="13"/>
        <v>0</v>
      </c>
      <c r="AD62" s="2">
        <f t="shared" si="13"/>
        <v>0</v>
      </c>
      <c r="AE62" s="2">
        <f t="shared" si="13"/>
        <v>0</v>
      </c>
      <c r="AF62" s="2">
        <f t="shared" si="13"/>
        <v>0</v>
      </c>
      <c r="AG62" s="2">
        <f t="shared" si="13"/>
        <v>0</v>
      </c>
      <c r="AH62" s="2">
        <f t="shared" si="13"/>
        <v>0</v>
      </c>
      <c r="AI62" s="2">
        <f t="shared" si="13"/>
        <v>0</v>
      </c>
      <c r="AJ62" s="2">
        <f t="shared" si="14"/>
        <v>0</v>
      </c>
    </row>
    <row r="63" spans="1:36" ht="15.75">
      <c r="A63" s="39">
        <v>50</v>
      </c>
      <c r="B63" s="96"/>
      <c r="C63" s="5"/>
      <c r="D63" s="124"/>
      <c r="E63" s="125"/>
      <c r="F63" s="125"/>
      <c r="G63" s="125"/>
      <c r="H63" s="125"/>
      <c r="I63" s="125"/>
      <c r="J63" s="125"/>
      <c r="K63" s="125"/>
      <c r="L63" s="125"/>
      <c r="M63" s="126"/>
      <c r="N63" s="5"/>
      <c r="O63" s="5"/>
      <c r="P63" s="5"/>
      <c r="V63">
        <f>+B63^2</f>
        <v>0</v>
      </c>
      <c r="AA63" s="2">
        <f t="shared" si="13"/>
        <v>0</v>
      </c>
      <c r="AB63" s="2">
        <f t="shared" si="13"/>
        <v>0</v>
      </c>
      <c r="AC63" s="2">
        <f t="shared" si="13"/>
        <v>0</v>
      </c>
      <c r="AD63" s="2">
        <f t="shared" si="13"/>
        <v>0</v>
      </c>
      <c r="AE63" s="2">
        <f t="shared" si="13"/>
        <v>0</v>
      </c>
      <c r="AF63" s="2">
        <f t="shared" si="13"/>
        <v>0</v>
      </c>
      <c r="AG63" s="2">
        <f t="shared" si="13"/>
        <v>0</v>
      </c>
      <c r="AH63" s="2">
        <f t="shared" si="13"/>
        <v>0</v>
      </c>
      <c r="AI63" s="2">
        <f t="shared" si="13"/>
        <v>0</v>
      </c>
      <c r="AJ63" s="2">
        <f t="shared" si="14"/>
        <v>0</v>
      </c>
    </row>
    <row r="64" spans="1:36" ht="15.75">
      <c r="A64" s="100">
        <v>51</v>
      </c>
      <c r="B64" s="96"/>
      <c r="C64" s="5"/>
      <c r="D64" s="124"/>
      <c r="E64" s="125"/>
      <c r="F64" s="125"/>
      <c r="G64" s="125"/>
      <c r="H64" s="125"/>
      <c r="I64" s="125"/>
      <c r="J64" s="125"/>
      <c r="K64" s="125"/>
      <c r="L64" s="125"/>
      <c r="M64" s="126"/>
      <c r="N64" s="5"/>
      <c r="O64" s="5"/>
      <c r="P64" s="5"/>
      <c r="T64" t="s">
        <v>43</v>
      </c>
      <c r="V64">
        <f>+SUM(V14:V63)</f>
        <v>4075.0326999999997</v>
      </c>
      <c r="AA64" s="2">
        <f t="shared" si="13"/>
        <v>0</v>
      </c>
      <c r="AB64" s="2">
        <f t="shared" si="13"/>
        <v>0</v>
      </c>
      <c r="AC64" s="2">
        <f t="shared" si="13"/>
        <v>0</v>
      </c>
      <c r="AD64" s="2">
        <f t="shared" si="13"/>
        <v>0</v>
      </c>
      <c r="AE64" s="2">
        <f t="shared" si="13"/>
        <v>0</v>
      </c>
      <c r="AF64" s="2">
        <f t="shared" si="13"/>
        <v>0</v>
      </c>
      <c r="AG64" s="2">
        <f t="shared" si="13"/>
        <v>0</v>
      </c>
      <c r="AH64" s="2">
        <f t="shared" si="13"/>
        <v>0</v>
      </c>
      <c r="AI64" s="2">
        <f t="shared" si="13"/>
        <v>0</v>
      </c>
      <c r="AJ64" s="2">
        <f t="shared" si="14"/>
        <v>0</v>
      </c>
    </row>
    <row r="65" spans="1:36" ht="15.75">
      <c r="A65" s="100">
        <v>52</v>
      </c>
      <c r="B65" s="96"/>
      <c r="C65" s="5"/>
      <c r="D65" s="124"/>
      <c r="E65" s="125"/>
      <c r="F65" s="125"/>
      <c r="G65" s="125"/>
      <c r="H65" s="125"/>
      <c r="I65" s="125"/>
      <c r="J65" s="125"/>
      <c r="K65" s="125"/>
      <c r="L65" s="125"/>
      <c r="M65" s="126"/>
      <c r="N65" s="5"/>
      <c r="O65" s="5"/>
      <c r="P65" s="5"/>
      <c r="T65" t="s">
        <v>44</v>
      </c>
      <c r="V65">
        <f>+(SUM(B14:B63))^2</f>
        <v>121514.98809999994</v>
      </c>
      <c r="AA65" s="2">
        <f t="shared" si="13"/>
        <v>0</v>
      </c>
      <c r="AB65" s="2">
        <f t="shared" si="13"/>
        <v>0</v>
      </c>
      <c r="AC65" s="2">
        <f t="shared" si="13"/>
        <v>0</v>
      </c>
      <c r="AD65" s="2">
        <f t="shared" si="13"/>
        <v>0</v>
      </c>
      <c r="AE65" s="2">
        <f t="shared" si="13"/>
        <v>0</v>
      </c>
      <c r="AF65" s="2">
        <f t="shared" si="13"/>
        <v>0</v>
      </c>
      <c r="AG65" s="2">
        <f t="shared" si="13"/>
        <v>0</v>
      </c>
      <c r="AH65" s="2">
        <f t="shared" si="13"/>
        <v>0</v>
      </c>
      <c r="AI65" s="2">
        <f t="shared" si="13"/>
        <v>0</v>
      </c>
      <c r="AJ65" s="2">
        <f t="shared" si="14"/>
        <v>0</v>
      </c>
    </row>
    <row r="66" spans="1:36" ht="15.75">
      <c r="A66" s="100">
        <v>53</v>
      </c>
      <c r="B66" s="96"/>
      <c r="C66" s="5"/>
      <c r="D66" s="117" t="s">
        <v>51</v>
      </c>
      <c r="E66" s="120"/>
      <c r="F66" s="130"/>
      <c r="G66" s="130"/>
      <c r="H66" s="130"/>
      <c r="I66" s="130"/>
      <c r="J66" s="130"/>
      <c r="K66" s="130"/>
      <c r="L66" s="130"/>
      <c r="M66" s="130"/>
      <c r="N66" s="5"/>
      <c r="O66" s="5"/>
      <c r="P66" s="5"/>
      <c r="AA66" s="2">
        <f t="shared" si="13"/>
        <v>0</v>
      </c>
      <c r="AB66" s="2">
        <f t="shared" si="13"/>
        <v>0</v>
      </c>
      <c r="AC66" s="2">
        <f t="shared" si="13"/>
        <v>0</v>
      </c>
      <c r="AD66" s="2">
        <f t="shared" si="13"/>
        <v>0</v>
      </c>
      <c r="AE66" s="2">
        <f t="shared" si="13"/>
        <v>0</v>
      </c>
      <c r="AF66" s="2">
        <f t="shared" si="13"/>
        <v>0</v>
      </c>
      <c r="AG66" s="2">
        <f t="shared" si="13"/>
        <v>0</v>
      </c>
      <c r="AH66" s="2">
        <f t="shared" si="13"/>
        <v>0</v>
      </c>
      <c r="AI66" s="2">
        <f t="shared" si="13"/>
        <v>0</v>
      </c>
      <c r="AJ66" s="2">
        <f t="shared" si="14"/>
        <v>0</v>
      </c>
    </row>
    <row r="67" spans="1:36" ht="15.75">
      <c r="A67" s="100">
        <v>54</v>
      </c>
      <c r="B67" s="96"/>
      <c r="C67" s="5"/>
      <c r="D67" s="127"/>
      <c r="E67" s="128"/>
      <c r="F67" s="128"/>
      <c r="G67" s="128"/>
      <c r="H67" s="128"/>
      <c r="I67" s="128"/>
      <c r="J67" s="128"/>
      <c r="K67" s="128"/>
      <c r="L67" s="128"/>
      <c r="M67" s="129"/>
      <c r="N67" s="5"/>
      <c r="O67" s="5"/>
      <c r="P67" s="5"/>
      <c r="AA67" s="2">
        <f t="shared" si="13"/>
        <v>0</v>
      </c>
      <c r="AB67" s="2">
        <f t="shared" si="13"/>
        <v>0</v>
      </c>
      <c r="AC67" s="2">
        <f t="shared" si="13"/>
        <v>0</v>
      </c>
      <c r="AD67" s="2">
        <f t="shared" si="13"/>
        <v>0</v>
      </c>
      <c r="AE67" s="2">
        <f t="shared" si="13"/>
        <v>0</v>
      </c>
      <c r="AF67" s="2">
        <f t="shared" si="13"/>
        <v>0</v>
      </c>
      <c r="AG67" s="2">
        <f t="shared" si="13"/>
        <v>0</v>
      </c>
      <c r="AH67" s="2">
        <f t="shared" si="13"/>
        <v>0</v>
      </c>
      <c r="AI67" s="2">
        <f t="shared" si="13"/>
        <v>0</v>
      </c>
      <c r="AJ67" s="2">
        <f t="shared" si="14"/>
        <v>0</v>
      </c>
    </row>
    <row r="68" spans="1:36" ht="15.75">
      <c r="A68" s="100">
        <v>55</v>
      </c>
      <c r="B68" s="96"/>
      <c r="C68" s="5"/>
      <c r="D68" s="124"/>
      <c r="E68" s="125"/>
      <c r="F68" s="125"/>
      <c r="G68" s="125"/>
      <c r="H68" s="125"/>
      <c r="I68" s="125"/>
      <c r="J68" s="125"/>
      <c r="K68" s="125"/>
      <c r="L68" s="125"/>
      <c r="M68" s="126"/>
      <c r="N68" s="5"/>
      <c r="O68" s="5"/>
      <c r="P68" s="5"/>
      <c r="AA68" s="2">
        <f aca="true" t="shared" si="15" ref="AA68:AI77">IF(AND(OR($B54&gt;F$20,($B54=F$20)),($B54&lt;G$20)),1,0)</f>
        <v>0</v>
      </c>
      <c r="AB68" s="2">
        <f t="shared" si="15"/>
        <v>0</v>
      </c>
      <c r="AC68" s="2">
        <f t="shared" si="15"/>
        <v>0</v>
      </c>
      <c r="AD68" s="2">
        <f t="shared" si="15"/>
        <v>0</v>
      </c>
      <c r="AE68" s="2">
        <f t="shared" si="15"/>
        <v>0</v>
      </c>
      <c r="AF68" s="2">
        <f t="shared" si="15"/>
        <v>0</v>
      </c>
      <c r="AG68" s="2">
        <f t="shared" si="15"/>
        <v>0</v>
      </c>
      <c r="AH68" s="2">
        <f t="shared" si="15"/>
        <v>0</v>
      </c>
      <c r="AI68" s="2">
        <f t="shared" si="15"/>
        <v>0</v>
      </c>
      <c r="AJ68" s="2">
        <f t="shared" si="14"/>
        <v>0</v>
      </c>
    </row>
    <row r="69" spans="1:36" ht="15.75">
      <c r="A69" s="100">
        <v>56</v>
      </c>
      <c r="B69" s="96"/>
      <c r="C69" s="5"/>
      <c r="D69" s="124"/>
      <c r="E69" s="125"/>
      <c r="F69" s="125"/>
      <c r="G69" s="125"/>
      <c r="H69" s="125"/>
      <c r="I69" s="125"/>
      <c r="J69" s="125"/>
      <c r="K69" s="125"/>
      <c r="L69" s="125"/>
      <c r="M69" s="126"/>
      <c r="N69" s="5"/>
      <c r="O69" s="5"/>
      <c r="AA69" s="2">
        <f t="shared" si="15"/>
        <v>0</v>
      </c>
      <c r="AB69" s="2">
        <f t="shared" si="15"/>
        <v>0</v>
      </c>
      <c r="AC69" s="2">
        <f t="shared" si="15"/>
        <v>0</v>
      </c>
      <c r="AD69" s="2">
        <f t="shared" si="15"/>
        <v>0</v>
      </c>
      <c r="AE69" s="2">
        <f t="shared" si="15"/>
        <v>0</v>
      </c>
      <c r="AF69" s="2">
        <f t="shared" si="15"/>
        <v>0</v>
      </c>
      <c r="AG69" s="2">
        <f t="shared" si="15"/>
        <v>0</v>
      </c>
      <c r="AH69" s="2">
        <f t="shared" si="15"/>
        <v>0</v>
      </c>
      <c r="AI69" s="2">
        <f t="shared" si="15"/>
        <v>0</v>
      </c>
      <c r="AJ69" s="2">
        <f t="shared" si="14"/>
        <v>0</v>
      </c>
    </row>
    <row r="70" spans="1:36" ht="15.75">
      <c r="A70" s="100">
        <v>57</v>
      </c>
      <c r="B70" s="96"/>
      <c r="C70" s="5"/>
      <c r="D70" s="124"/>
      <c r="E70" s="125"/>
      <c r="F70" s="125"/>
      <c r="G70" s="125"/>
      <c r="H70" s="125"/>
      <c r="I70" s="125"/>
      <c r="J70" s="125"/>
      <c r="K70" s="125"/>
      <c r="L70" s="125"/>
      <c r="M70" s="126"/>
      <c r="N70" s="5"/>
      <c r="O70" s="5"/>
      <c r="AA70" s="2">
        <f t="shared" si="15"/>
        <v>0</v>
      </c>
      <c r="AB70" s="2">
        <f t="shared" si="15"/>
        <v>0</v>
      </c>
      <c r="AC70" s="2">
        <f t="shared" si="15"/>
        <v>0</v>
      </c>
      <c r="AD70" s="2">
        <f t="shared" si="15"/>
        <v>0</v>
      </c>
      <c r="AE70" s="2">
        <f t="shared" si="15"/>
        <v>0</v>
      </c>
      <c r="AF70" s="2">
        <f t="shared" si="15"/>
        <v>0</v>
      </c>
      <c r="AG70" s="2">
        <f t="shared" si="15"/>
        <v>0</v>
      </c>
      <c r="AH70" s="2">
        <f t="shared" si="15"/>
        <v>0</v>
      </c>
      <c r="AI70" s="2">
        <f t="shared" si="15"/>
        <v>0</v>
      </c>
      <c r="AJ70" s="2">
        <f t="shared" si="14"/>
        <v>0</v>
      </c>
    </row>
    <row r="71" spans="1:36" ht="15.75">
      <c r="A71" s="100">
        <v>58</v>
      </c>
      <c r="B71" s="96"/>
      <c r="C71" s="5"/>
      <c r="D71" s="124"/>
      <c r="E71" s="125"/>
      <c r="F71" s="125"/>
      <c r="G71" s="125"/>
      <c r="H71" s="125"/>
      <c r="I71" s="125"/>
      <c r="J71" s="125"/>
      <c r="K71" s="125"/>
      <c r="L71" s="125"/>
      <c r="M71" s="126"/>
      <c r="N71" s="5"/>
      <c r="O71" s="5"/>
      <c r="AA71" s="2">
        <f t="shared" si="15"/>
        <v>0</v>
      </c>
      <c r="AB71" s="2">
        <f t="shared" si="15"/>
        <v>0</v>
      </c>
      <c r="AC71" s="2">
        <f t="shared" si="15"/>
        <v>0</v>
      </c>
      <c r="AD71" s="2">
        <f t="shared" si="15"/>
        <v>0</v>
      </c>
      <c r="AE71" s="2">
        <f t="shared" si="15"/>
        <v>0</v>
      </c>
      <c r="AF71" s="2">
        <f t="shared" si="15"/>
        <v>0</v>
      </c>
      <c r="AG71" s="2">
        <f t="shared" si="15"/>
        <v>0</v>
      </c>
      <c r="AH71" s="2">
        <f t="shared" si="15"/>
        <v>0</v>
      </c>
      <c r="AI71" s="2">
        <f t="shared" si="15"/>
        <v>0</v>
      </c>
      <c r="AJ71" s="2">
        <f t="shared" si="14"/>
        <v>0</v>
      </c>
    </row>
    <row r="72" spans="1:36" ht="15.75">
      <c r="A72" s="100">
        <v>59</v>
      </c>
      <c r="B72" s="96"/>
      <c r="C72" s="5"/>
      <c r="D72" s="124"/>
      <c r="E72" s="125"/>
      <c r="F72" s="125"/>
      <c r="G72" s="125"/>
      <c r="H72" s="125"/>
      <c r="I72" s="125"/>
      <c r="J72" s="125"/>
      <c r="K72" s="125"/>
      <c r="L72" s="125"/>
      <c r="M72" s="126"/>
      <c r="N72" s="5"/>
      <c r="O72" s="5"/>
      <c r="AA72" s="2">
        <f t="shared" si="15"/>
        <v>0</v>
      </c>
      <c r="AB72" s="2">
        <f t="shared" si="15"/>
        <v>0</v>
      </c>
      <c r="AC72" s="2">
        <f t="shared" si="15"/>
        <v>0</v>
      </c>
      <c r="AD72" s="2">
        <f t="shared" si="15"/>
        <v>0</v>
      </c>
      <c r="AE72" s="2">
        <f t="shared" si="15"/>
        <v>0</v>
      </c>
      <c r="AF72" s="2">
        <f t="shared" si="15"/>
        <v>0</v>
      </c>
      <c r="AG72" s="2">
        <f t="shared" si="15"/>
        <v>0</v>
      </c>
      <c r="AH72" s="2">
        <f t="shared" si="15"/>
        <v>0</v>
      </c>
      <c r="AI72" s="2">
        <f t="shared" si="15"/>
        <v>0</v>
      </c>
      <c r="AJ72" s="2">
        <f t="shared" si="14"/>
        <v>0</v>
      </c>
    </row>
    <row r="73" spans="1:36" ht="16.5" thickBot="1">
      <c r="A73" s="101">
        <v>60</v>
      </c>
      <c r="B73" s="97"/>
      <c r="C73" s="5"/>
      <c r="D73" s="121"/>
      <c r="E73" s="122"/>
      <c r="F73" s="122"/>
      <c r="G73" s="122"/>
      <c r="H73" s="122"/>
      <c r="I73" s="122"/>
      <c r="J73" s="122"/>
      <c r="K73" s="122"/>
      <c r="L73" s="122"/>
      <c r="M73" s="123"/>
      <c r="N73" s="5"/>
      <c r="O73" s="5"/>
      <c r="AA73" s="2">
        <f t="shared" si="15"/>
        <v>0</v>
      </c>
      <c r="AB73" s="2">
        <f t="shared" si="15"/>
        <v>0</v>
      </c>
      <c r="AC73" s="2">
        <f t="shared" si="15"/>
        <v>0</v>
      </c>
      <c r="AD73" s="2">
        <f t="shared" si="15"/>
        <v>0</v>
      </c>
      <c r="AE73" s="2">
        <f t="shared" si="15"/>
        <v>0</v>
      </c>
      <c r="AF73" s="2">
        <f t="shared" si="15"/>
        <v>0</v>
      </c>
      <c r="AG73" s="2">
        <f t="shared" si="15"/>
        <v>0</v>
      </c>
      <c r="AH73" s="2">
        <f t="shared" si="15"/>
        <v>0</v>
      </c>
      <c r="AI73" s="2">
        <f t="shared" si="15"/>
        <v>0</v>
      </c>
      <c r="AJ73" s="2">
        <f t="shared" si="14"/>
        <v>0</v>
      </c>
    </row>
    <row r="74" spans="1:36" ht="16.5" thickTop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AA74" s="2">
        <f t="shared" si="15"/>
        <v>0</v>
      </c>
      <c r="AB74" s="2">
        <f t="shared" si="15"/>
        <v>0</v>
      </c>
      <c r="AC74" s="2">
        <f t="shared" si="15"/>
        <v>0</v>
      </c>
      <c r="AD74" s="2">
        <f t="shared" si="15"/>
        <v>0</v>
      </c>
      <c r="AE74" s="2">
        <f t="shared" si="15"/>
        <v>0</v>
      </c>
      <c r="AF74" s="2">
        <f t="shared" si="15"/>
        <v>0</v>
      </c>
      <c r="AG74" s="2">
        <f t="shared" si="15"/>
        <v>0</v>
      </c>
      <c r="AH74" s="2">
        <f t="shared" si="15"/>
        <v>0</v>
      </c>
      <c r="AI74" s="2">
        <f t="shared" si="15"/>
        <v>0</v>
      </c>
      <c r="AJ74" s="2">
        <f t="shared" si="14"/>
        <v>0</v>
      </c>
    </row>
    <row r="75" spans="1:36" ht="15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AA75" s="2">
        <f t="shared" si="15"/>
        <v>0</v>
      </c>
      <c r="AB75" s="2">
        <f t="shared" si="15"/>
        <v>0</v>
      </c>
      <c r="AC75" s="2">
        <f t="shared" si="15"/>
        <v>0</v>
      </c>
      <c r="AD75" s="2">
        <f t="shared" si="15"/>
        <v>0</v>
      </c>
      <c r="AE75" s="2">
        <f t="shared" si="15"/>
        <v>0</v>
      </c>
      <c r="AF75" s="2">
        <f t="shared" si="15"/>
        <v>0</v>
      </c>
      <c r="AG75" s="2">
        <f t="shared" si="15"/>
        <v>0</v>
      </c>
      <c r="AH75" s="2">
        <f t="shared" si="15"/>
        <v>0</v>
      </c>
      <c r="AI75" s="2">
        <f t="shared" si="15"/>
        <v>0</v>
      </c>
      <c r="AJ75" s="2">
        <f t="shared" si="14"/>
        <v>0</v>
      </c>
    </row>
    <row r="76" spans="1:36" ht="15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AA76" s="2">
        <f t="shared" si="15"/>
        <v>0</v>
      </c>
      <c r="AB76" s="2">
        <f t="shared" si="15"/>
        <v>0</v>
      </c>
      <c r="AC76" s="2">
        <f t="shared" si="15"/>
        <v>0</v>
      </c>
      <c r="AD76" s="2">
        <f t="shared" si="15"/>
        <v>0</v>
      </c>
      <c r="AE76" s="2">
        <f t="shared" si="15"/>
        <v>0</v>
      </c>
      <c r="AF76" s="2">
        <f t="shared" si="15"/>
        <v>0</v>
      </c>
      <c r="AG76" s="2">
        <f t="shared" si="15"/>
        <v>0</v>
      </c>
      <c r="AH76" s="2">
        <f t="shared" si="15"/>
        <v>0</v>
      </c>
      <c r="AI76" s="2">
        <f t="shared" si="15"/>
        <v>0</v>
      </c>
      <c r="AJ76" s="2">
        <f t="shared" si="14"/>
        <v>0</v>
      </c>
    </row>
    <row r="77" spans="1:36" ht="15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AA77" s="2">
        <f t="shared" si="15"/>
        <v>0</v>
      </c>
      <c r="AB77" s="2">
        <f t="shared" si="15"/>
        <v>0</v>
      </c>
      <c r="AC77" s="2">
        <f t="shared" si="15"/>
        <v>0</v>
      </c>
      <c r="AD77" s="2">
        <f t="shared" si="15"/>
        <v>0</v>
      </c>
      <c r="AE77" s="2">
        <f t="shared" si="15"/>
        <v>0</v>
      </c>
      <c r="AF77" s="2">
        <f t="shared" si="15"/>
        <v>0</v>
      </c>
      <c r="AG77" s="2">
        <f t="shared" si="15"/>
        <v>0</v>
      </c>
      <c r="AH77" s="2">
        <f t="shared" si="15"/>
        <v>0</v>
      </c>
      <c r="AI77" s="2">
        <f t="shared" si="15"/>
        <v>0</v>
      </c>
      <c r="AJ77" s="2">
        <f t="shared" si="14"/>
        <v>0</v>
      </c>
    </row>
    <row r="78" spans="1:36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AA78" s="1" t="s">
        <v>45</v>
      </c>
      <c r="AB78" s="1" t="s">
        <v>45</v>
      </c>
      <c r="AC78" s="1" t="s">
        <v>45</v>
      </c>
      <c r="AD78" s="1" t="s">
        <v>45</v>
      </c>
      <c r="AE78" s="1" t="s">
        <v>45</v>
      </c>
      <c r="AF78" s="1" t="s">
        <v>45</v>
      </c>
      <c r="AG78" s="1" t="s">
        <v>45</v>
      </c>
      <c r="AH78" s="1" t="s">
        <v>45</v>
      </c>
      <c r="AI78" s="1" t="s">
        <v>45</v>
      </c>
      <c r="AJ78" s="1" t="s">
        <v>45</v>
      </c>
    </row>
    <row r="79" spans="1:15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ht="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ht="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ht="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ht="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1:15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1:15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</row>
    <row r="91" spans="1:15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1:15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spans="1:15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1:15" ht="1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</row>
    <row r="95" spans="1:15" ht="1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1:15" ht="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1:15" ht="1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</row>
    <row r="98" spans="1:15" ht="1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5" ht="1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ht="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  <row r="101" spans="1:15" ht="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</row>
    <row r="102" spans="1:15" ht="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</row>
    <row r="103" spans="1:15" ht="1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</row>
    <row r="104" spans="1:15" ht="1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05" spans="1:15" ht="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</row>
    <row r="106" spans="1:15" ht="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</row>
    <row r="107" spans="1:15" ht="1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spans="1:15" ht="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</row>
    <row r="109" spans="1:15" ht="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</sheetData>
  <sheetProtection password="CF42" sheet="1" objects="1" scenarios="1"/>
  <mergeCells count="13">
    <mergeCell ref="F60:M60"/>
    <mergeCell ref="D61:M61"/>
    <mergeCell ref="D62:M62"/>
    <mergeCell ref="D63:M63"/>
    <mergeCell ref="D64:M64"/>
    <mergeCell ref="D65:M65"/>
    <mergeCell ref="F66:M66"/>
    <mergeCell ref="D67:M67"/>
    <mergeCell ref="D72:M72"/>
    <mergeCell ref="D68:M68"/>
    <mergeCell ref="D69:M69"/>
    <mergeCell ref="D70:M70"/>
    <mergeCell ref="D71:M71"/>
  </mergeCells>
  <printOptions/>
  <pageMargins left="0.75" right="0.75" top="1" bottom="1" header="0.5" footer="0.5"/>
  <pageSetup blackAndWhite="1" horizontalDpi="240" verticalDpi="240" orientation="portrait" paperSize="9" scale="75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Гелевера Александр</dc:creator>
  <cp:keywords/>
  <dc:description/>
  <cp:lastModifiedBy>Александр</cp:lastModifiedBy>
  <cp:lastPrinted>1998-03-02T20:58:58Z</cp:lastPrinted>
  <dcterms:created xsi:type="dcterms:W3CDTF">1999-02-26T22:13:53Z</dcterms:created>
  <dcterms:modified xsi:type="dcterms:W3CDTF">2018-05-29T20:43:25Z</dcterms:modified>
  <cp:category/>
  <cp:version/>
  <cp:contentType/>
  <cp:contentStatus/>
</cp:coreProperties>
</file>