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6285" tabRatio="950" activeTab="0"/>
  </bookViews>
  <sheets>
    <sheet name="Формула Некрасова" sheetId="1" r:id="rId1"/>
    <sheet name="Теплопроводность материалов" sheetId="2" r:id="rId2"/>
    <sheet name="Минеральная вата" sheetId="3" r:id="rId3"/>
    <sheet name="Пенополистирол" sheetId="4" r:id="rId4"/>
    <sheet name="Легкие бетоны" sheetId="5" r:id="rId5"/>
    <sheet name="Кирпич, Бетон" sheetId="6" r:id="rId6"/>
    <sheet name="Материалы разнные" sheetId="7" r:id="rId7"/>
  </sheets>
  <definedNames/>
  <calcPr fullCalcOnLoad="1"/>
</workbook>
</file>

<file path=xl/sharedStrings.xml><?xml version="1.0" encoding="utf-8"?>
<sst xmlns="http://schemas.openxmlformats.org/spreadsheetml/2006/main" count="103" uniqueCount="44">
  <si>
    <t>Враховуючи загальну залежність теплопровідності від середньої густини матеріалу,</t>
  </si>
  <si>
    <t>Б.Н.Некрасова для матеріалів з природною вологістю (1…7%):</t>
  </si>
  <si>
    <r>
      <t xml:space="preserve">Коефіцієнт теплопровідності, </t>
    </r>
    <r>
      <rPr>
        <b/>
        <sz val="12"/>
        <rFont val="Symbol"/>
        <family val="1"/>
      </rPr>
      <t>l</t>
    </r>
    <r>
      <rPr>
        <b/>
        <sz val="12"/>
        <rFont val="Arial"/>
        <family val="2"/>
      </rPr>
      <t>, Вт/мС</t>
    </r>
  </si>
  <si>
    <t xml:space="preserve"> Вт/м С</t>
  </si>
  <si>
    <r>
      <t>l</t>
    </r>
    <r>
      <rPr>
        <sz val="14"/>
        <rFont val="Times New Roman"/>
        <family val="0"/>
      </rPr>
      <t>, В</t>
    </r>
  </si>
  <si>
    <t>ППС</t>
  </si>
  <si>
    <t>МВ</t>
  </si>
  <si>
    <t>ППУ</t>
  </si>
  <si>
    <t>Пеностекло</t>
  </si>
  <si>
    <t>ППС - пенополистирол</t>
  </si>
  <si>
    <t>МВ - минеральное волокно</t>
  </si>
  <si>
    <t>ПСБ - полистиролбетон</t>
  </si>
  <si>
    <t>ПСБ</t>
  </si>
  <si>
    <t>Пенобетон</t>
  </si>
  <si>
    <t>ППС эктруд.</t>
  </si>
  <si>
    <t>Керамзитобетон</t>
  </si>
  <si>
    <r>
      <t>l</t>
    </r>
    <r>
      <rPr>
        <sz val="14"/>
        <rFont val="Times New Roman"/>
        <family val="0"/>
      </rPr>
      <t>, сух.</t>
    </r>
  </si>
  <si>
    <r>
      <t>g</t>
    </r>
    <r>
      <rPr>
        <sz val="14"/>
        <rFont val="Times New Roman"/>
        <family val="0"/>
      </rPr>
      <t>, кг/м</t>
    </r>
    <r>
      <rPr>
        <vertAlign val="superscript"/>
        <sz val="14"/>
        <rFont val="Times New Roman"/>
        <family val="1"/>
      </rPr>
      <t>3</t>
    </r>
  </si>
  <si>
    <t>Железобетон</t>
  </si>
  <si>
    <t>Бетон</t>
  </si>
  <si>
    <t>Стена кирптчная</t>
  </si>
  <si>
    <r>
      <t xml:space="preserve"> кг/м</t>
    </r>
    <r>
      <rPr>
        <vertAlign val="superscript"/>
        <sz val="10"/>
        <rFont val="Times New Roman"/>
        <family val="1"/>
      </rPr>
      <t>3</t>
    </r>
  </si>
  <si>
    <t>Расчетные теплопроводности основных строительных материалов</t>
  </si>
  <si>
    <t>ППУ - пенополиуритан</t>
  </si>
  <si>
    <t>Тип материала и его тепллопроводность</t>
  </si>
  <si>
    <r>
      <t>l</t>
    </r>
    <r>
      <rPr>
        <sz val="8"/>
        <rFont val="Arial"/>
        <family val="2"/>
      </rPr>
      <t xml:space="preserve">сух, </t>
    </r>
    <r>
      <rPr>
        <sz val="10"/>
        <rFont val="Arial"/>
        <family val="2"/>
      </rPr>
      <t>Вт/м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>С</t>
    </r>
  </si>
  <si>
    <r>
      <t>l</t>
    </r>
    <r>
      <rPr>
        <sz val="8"/>
        <rFont val="Arial"/>
        <family val="2"/>
      </rPr>
      <t xml:space="preserve">(режим А), </t>
    </r>
    <r>
      <rPr>
        <sz val="10"/>
        <rFont val="Arial"/>
        <family val="2"/>
      </rPr>
      <t>Вт/м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>С</t>
    </r>
  </si>
  <si>
    <r>
      <t>Средняя плотность, кг/м</t>
    </r>
    <r>
      <rPr>
        <vertAlign val="superscript"/>
        <sz val="10"/>
        <rFont val="Arial"/>
        <family val="2"/>
      </rPr>
      <t xml:space="preserve">3 </t>
    </r>
    <r>
      <rPr>
        <sz val="10"/>
        <color indexed="12"/>
        <rFont val="Arial"/>
        <family val="2"/>
      </rPr>
      <t>(ввести)</t>
    </r>
  </si>
  <si>
    <t>Визначення теплдопровідності матріалів за  формулою Б.Н.Некрасова</t>
  </si>
  <si>
    <r>
      <t xml:space="preserve"> адаптована до вводу даних у (кг/м</t>
    </r>
    <r>
      <rPr>
        <vertAlign val="superscript"/>
        <sz val="12"/>
        <color indexed="12"/>
        <rFont val="Times New Roman"/>
        <family val="0"/>
      </rPr>
      <t>3</t>
    </r>
    <r>
      <rPr>
        <sz val="12"/>
        <color indexed="12"/>
        <rFont val="Times New Roman"/>
        <family val="0"/>
      </rPr>
      <t>).</t>
    </r>
  </si>
  <si>
    <r>
      <t>Середня густина матеріалу, т/м</t>
    </r>
    <r>
      <rPr>
        <b/>
        <vertAlign val="superscript"/>
        <sz val="12"/>
        <rFont val="Arial"/>
        <family val="2"/>
      </rPr>
      <t xml:space="preserve">3  </t>
    </r>
    <r>
      <rPr>
        <b/>
        <sz val="9"/>
        <rFont val="Arial"/>
        <family val="2"/>
      </rPr>
      <t>(</t>
    </r>
    <r>
      <rPr>
        <b/>
        <sz val="9"/>
        <color indexed="10"/>
        <rFont val="Arial"/>
        <family val="2"/>
      </rPr>
      <t>ввести в кг/м</t>
    </r>
    <r>
      <rPr>
        <b/>
        <vertAlign val="superscript"/>
        <sz val="9"/>
        <color indexed="10"/>
        <rFont val="Arial"/>
        <family val="2"/>
      </rPr>
      <t>3</t>
    </r>
    <r>
      <rPr>
        <b/>
        <sz val="9"/>
        <rFont val="Arial"/>
        <family val="2"/>
      </rPr>
      <t>)</t>
    </r>
  </si>
  <si>
    <r>
      <t>l</t>
    </r>
    <r>
      <rPr>
        <b/>
        <sz val="14"/>
        <rFont val="Times New Roman"/>
        <family val="0"/>
      </rPr>
      <t>, А</t>
    </r>
  </si>
  <si>
    <t>ППС экструд. - пенополистирол экструдированный</t>
  </si>
  <si>
    <t xml:space="preserve">Примечание:  Режим А - обычный реальный режим </t>
  </si>
  <si>
    <t xml:space="preserve">                           эксплуатации с влажностью материала до 7-8%.</t>
  </si>
  <si>
    <r>
      <t>Средняя плотность, кг/м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(</t>
    </r>
    <r>
      <rPr>
        <sz val="10"/>
        <color indexed="12"/>
        <rFont val="Arial"/>
        <family val="2"/>
      </rPr>
      <t>ввести</t>
    </r>
    <r>
      <rPr>
        <sz val="10"/>
        <rFont val="Arial"/>
        <family val="2"/>
      </rPr>
      <t>)</t>
    </r>
  </si>
  <si>
    <r>
      <t>Примечание</t>
    </r>
    <r>
      <rPr>
        <sz val="10"/>
        <color indexed="18"/>
        <rFont val="Arial"/>
        <family val="2"/>
      </rPr>
      <t>.  Режим А - обычный реальный режим эксплуатации с влажностью материала до 7-8%.</t>
    </r>
  </si>
  <si>
    <r>
      <t>Примітка</t>
    </r>
    <r>
      <rPr>
        <sz val="12"/>
        <color indexed="12"/>
        <rFont val="Times New Roman"/>
        <family val="0"/>
      </rPr>
      <t>:  хоча у формулі Б.Н.Некрасова густина в (т/м</t>
    </r>
    <r>
      <rPr>
        <vertAlign val="superscript"/>
        <sz val="12"/>
        <color indexed="12"/>
        <rFont val="Times New Roman"/>
        <family val="0"/>
      </rPr>
      <t>3</t>
    </r>
    <r>
      <rPr>
        <sz val="12"/>
        <color indexed="12"/>
        <rFont val="Times New Roman"/>
        <family val="0"/>
      </rPr>
      <t xml:space="preserve">), але формула таблиці </t>
    </r>
  </si>
  <si>
    <r>
      <t>l</t>
    </r>
    <r>
      <rPr>
        <b/>
        <sz val="14"/>
        <color indexed="12"/>
        <rFont val="Times New Roman"/>
        <family val="0"/>
      </rPr>
      <t>, А</t>
    </r>
  </si>
  <si>
    <r>
      <t xml:space="preserve">Минеральная вата          </t>
    </r>
    <r>
      <rPr>
        <sz val="10"/>
        <rFont val="Arial"/>
        <family val="2"/>
      </rPr>
      <t>(</t>
    </r>
    <r>
      <rPr>
        <sz val="10"/>
        <color indexed="12"/>
        <rFont val="Arial"/>
        <family val="2"/>
      </rPr>
      <t>15…225 кг/м</t>
    </r>
    <r>
      <rPr>
        <vertAlign val="superscript"/>
        <sz val="10"/>
        <color indexed="12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</si>
  <si>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Пенополистирол </t>
    </r>
    <r>
      <rPr>
        <sz val="10"/>
        <rFont val="Arial"/>
        <family val="2"/>
      </rPr>
      <t>(</t>
    </r>
    <r>
      <rPr>
        <sz val="10"/>
        <color indexed="12"/>
        <rFont val="Arial"/>
        <family val="2"/>
      </rPr>
      <t>15…150 кг/м</t>
    </r>
    <r>
      <rPr>
        <vertAlign val="superscript"/>
        <sz val="10"/>
        <color indexed="12"/>
        <rFont val="Arial"/>
        <family val="2"/>
      </rPr>
      <t>3</t>
    </r>
    <r>
      <rPr>
        <sz val="10"/>
        <rFont val="Arial"/>
        <family val="2"/>
      </rPr>
      <t>)</t>
    </r>
    <r>
      <rPr>
        <sz val="12"/>
        <rFont val="Arial"/>
        <family val="2"/>
      </rPr>
      <t xml:space="preserve">            и полистиролбетон            </t>
    </r>
    <r>
      <rPr>
        <sz val="10"/>
        <rFont val="Arial"/>
        <family val="2"/>
      </rPr>
      <t>(</t>
    </r>
    <r>
      <rPr>
        <sz val="10"/>
        <color indexed="12"/>
        <rFont val="Arial"/>
        <family val="2"/>
      </rPr>
      <t>150…600 кг/м</t>
    </r>
    <r>
      <rPr>
        <vertAlign val="superscript"/>
        <sz val="10"/>
        <color indexed="12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</si>
  <si>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Легкие ячеистые и керамзитобетоны 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             </t>
    </r>
    <r>
      <rPr>
        <sz val="10"/>
        <rFont val="Arial"/>
        <family val="2"/>
      </rPr>
      <t>(</t>
    </r>
    <r>
      <rPr>
        <sz val="10"/>
        <color indexed="12"/>
        <rFont val="Arial"/>
        <family val="2"/>
      </rPr>
      <t>300…1800 кг/м</t>
    </r>
    <r>
      <rPr>
        <vertAlign val="superscript"/>
        <sz val="10"/>
        <color indexed="12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</si>
  <si>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Кирпич и тяжелые бетоны </t>
    </r>
    <r>
      <rPr>
        <sz val="10"/>
        <rFont val="Arial"/>
        <family val="2"/>
      </rPr>
      <t>(</t>
    </r>
    <r>
      <rPr>
        <sz val="10"/>
        <color indexed="12"/>
        <rFont val="Arial"/>
        <family val="2"/>
      </rPr>
      <t>1600…2500 кг/м</t>
    </r>
    <r>
      <rPr>
        <vertAlign val="superscript"/>
        <sz val="10"/>
        <color indexed="12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</si>
  <si>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коефіцієнт теплопровідності </t>
    </r>
    <r>
      <rPr>
        <b/>
        <sz val="12"/>
        <color indexed="16"/>
        <rFont val="Arial"/>
        <family val="2"/>
      </rPr>
      <t>орієнтовно</t>
    </r>
    <r>
      <rPr>
        <b/>
        <sz val="12"/>
        <rFont val="Arial"/>
        <family val="2"/>
      </rPr>
      <t xml:space="preserve"> можна визначити за емпіричною формулою</t>
    </r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</si>
</sst>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&quot;;\-#,##0\ &quot;грн&quot;"/>
    <numFmt numFmtId="189" formatCode="#,##0\ &quot;грн&quot;;[Red]\-#,##0\ &quot;грн&quot;"/>
    <numFmt numFmtId="190" formatCode="#,##0.00\ &quot;грн&quot;;\-#,##0.00\ &quot;грн&quot;"/>
    <numFmt numFmtId="191" formatCode="#,##0.00\ &quot;грн&quot;;[Red]\-#,##0.00\ &quot;грн&quot;"/>
    <numFmt numFmtId="192" formatCode="_-* #,##0\ &quot;грн&quot;_-;\-* #,##0\ &quot;грн&quot;_-;_-* &quot;-&quot;\ &quot;грн&quot;_-;_-@_-"/>
    <numFmt numFmtId="193" formatCode="_-* #,##0\ _г_р_н_-;\-* #,##0\ _г_р_н_-;_-* &quot;-&quot;\ _г_р_н_-;_-@_-"/>
    <numFmt numFmtId="194" formatCode="_-* #,##0.00\ &quot;грн&quot;_-;\-* #,##0.00\ &quot;грн&quot;_-;_-* &quot;-&quot;??\ &quot;грн&quot;_-;_-@_-"/>
    <numFmt numFmtId="195" formatCode="_-* #,##0.00\ _г_р_н_-;\-* #,##0.00\ _г_р_н_-;_-* &quot;-&quot;??\ _г_р_н_-;_-@_-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"/>
    <numFmt numFmtId="202" formatCode="0.000_ ;[Red]\-0.000\ "/>
  </numFmts>
  <fonts count="48">
    <font>
      <sz val="12"/>
      <name val="Times New Roman"/>
      <family val="0"/>
    </font>
    <font>
      <sz val="10"/>
      <color indexed="18"/>
      <name val="Arial"/>
      <family val="2"/>
    </font>
    <font>
      <sz val="10"/>
      <name val="Arial Unicode MS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b/>
      <sz val="12"/>
      <name val="Symbol"/>
      <family val="1"/>
    </font>
    <font>
      <sz val="8"/>
      <name val="Times New Roman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4"/>
      <name val="Symbol"/>
      <family val="1"/>
    </font>
    <font>
      <sz val="14"/>
      <name val="Times New Roman"/>
      <family val="0"/>
    </font>
    <font>
      <vertAlign val="superscript"/>
      <sz val="14"/>
      <name val="Times New Roman"/>
      <family val="1"/>
    </font>
    <font>
      <sz val="12"/>
      <color indexed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vertAlign val="superscript"/>
      <sz val="10"/>
      <name val="Arial Cyr"/>
      <family val="0"/>
    </font>
    <font>
      <b/>
      <sz val="11"/>
      <name val="Arial Cyr"/>
      <family val="0"/>
    </font>
    <font>
      <b/>
      <sz val="9.25"/>
      <name val="Arial Cyr"/>
      <family val="0"/>
    </font>
    <font>
      <sz val="9.25"/>
      <name val="Arial Cyr"/>
      <family val="0"/>
    </font>
    <font>
      <vertAlign val="superscript"/>
      <sz val="9.25"/>
      <name val="Arial Cyr"/>
      <family val="0"/>
    </font>
    <font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vertAlign val="superscript"/>
      <sz val="12"/>
      <color indexed="12"/>
      <name val="Times New Roman"/>
      <family val="0"/>
    </font>
    <font>
      <u val="single"/>
      <sz val="12"/>
      <color indexed="12"/>
      <name val="Times New Roman"/>
      <family val="1"/>
    </font>
    <font>
      <b/>
      <vertAlign val="superscript"/>
      <sz val="9.25"/>
      <name val="Arial Cyr"/>
      <family val="0"/>
    </font>
    <font>
      <sz val="12"/>
      <color indexed="12"/>
      <name val="Arial"/>
      <family val="2"/>
    </font>
    <font>
      <sz val="12"/>
      <color indexed="16"/>
      <name val="Arial"/>
      <family val="2"/>
    </font>
    <font>
      <b/>
      <sz val="14"/>
      <color indexed="43"/>
      <name val="Arial Black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color indexed="10"/>
      <name val="Arial"/>
      <family val="2"/>
    </font>
    <font>
      <b/>
      <sz val="14"/>
      <name val="Symbol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2"/>
      <name val="Arial Cyr"/>
      <family val="0"/>
    </font>
    <font>
      <b/>
      <sz val="11"/>
      <color indexed="12"/>
      <name val="Arial Cyr"/>
      <family val="0"/>
    </font>
    <font>
      <b/>
      <sz val="14"/>
      <color indexed="12"/>
      <name val="Symbol"/>
      <family val="1"/>
    </font>
    <font>
      <b/>
      <sz val="14"/>
      <color indexed="12"/>
      <name val="Times New Roman"/>
      <family val="0"/>
    </font>
    <font>
      <sz val="12"/>
      <color indexed="8"/>
      <name val="Times New Roman"/>
      <family val="1"/>
    </font>
    <font>
      <vertAlign val="superscript"/>
      <sz val="10"/>
      <color indexed="12"/>
      <name val="Arial"/>
      <family val="2"/>
    </font>
    <font>
      <b/>
      <sz val="12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9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9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3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96" fontId="2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8" fillId="0" borderId="0" xfId="0" applyFont="1" applyAlignment="1">
      <alignment/>
    </xf>
    <xf numFmtId="196" fontId="30" fillId="0" borderId="4" xfId="0" applyNumberFormat="1" applyFont="1" applyBorder="1" applyAlignment="1">
      <alignment horizontal="center" vertical="center"/>
    </xf>
    <xf numFmtId="196" fontId="30" fillId="0" borderId="3" xfId="0" applyNumberFormat="1" applyFont="1" applyBorder="1" applyAlignment="1">
      <alignment horizontal="center" vertical="center"/>
    </xf>
    <xf numFmtId="0" fontId="0" fillId="2" borderId="0" xfId="0" applyFill="1" applyAlignment="1">
      <alignment/>
    </xf>
    <xf numFmtId="0" fontId="32" fillId="2" borderId="0" xfId="0" applyFont="1" applyFill="1" applyAlignment="1">
      <alignment horizontal="center"/>
    </xf>
    <xf numFmtId="0" fontId="3" fillId="0" borderId="1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39" fillId="0" borderId="0" xfId="0" applyFont="1" applyAlignment="1">
      <alignment/>
    </xf>
    <xf numFmtId="0" fontId="10" fillId="3" borderId="5" xfId="0" applyFont="1" applyFill="1" applyBorder="1" applyAlignment="1">
      <alignment horizontal="center" vertical="center" wrapText="1"/>
    </xf>
    <xf numFmtId="196" fontId="31" fillId="3" borderId="5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22" fillId="0" borderId="2" xfId="0" applyFont="1" applyBorder="1" applyAlignment="1" applyProtection="1">
      <alignment horizontal="center" vertical="center"/>
      <protection locked="0"/>
    </xf>
    <xf numFmtId="0" fontId="4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5" fillId="0" borderId="1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Минеральное волокно</a:t>
            </a:r>
            <a:r>
              <a:rPr lang="en-US" cap="none" sz="1100" b="1" i="0" u="none" baseline="0"/>
              <a:t>  - режим эксплуатации "сухой" (W=0%) и "А" (W=7…8%)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655"/>
          <c:w val="0.95225"/>
          <c:h val="0.875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'Материалы разнные'!$C$29:$C$43</c:f>
              <c:numCache>
                <c:ptCount val="15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45</c:v>
                </c:pt>
                <c:pt idx="7">
                  <c:v>60</c:v>
                </c:pt>
                <c:pt idx="8">
                  <c:v>75</c:v>
                </c:pt>
                <c:pt idx="9">
                  <c:v>100</c:v>
                </c:pt>
                <c:pt idx="10">
                  <c:v>125</c:v>
                </c:pt>
                <c:pt idx="11">
                  <c:v>150</c:v>
                </c:pt>
                <c:pt idx="12">
                  <c:v>175</c:v>
                </c:pt>
                <c:pt idx="13">
                  <c:v>200</c:v>
                </c:pt>
                <c:pt idx="14">
                  <c:v>225</c:v>
                </c:pt>
              </c:numCache>
            </c:numRef>
          </c:xVal>
          <c:yVal>
            <c:numRef>
              <c:f>'Материалы разнные'!$D$29:$D$43</c:f>
              <c:numCache>
                <c:ptCount val="15"/>
                <c:pt idx="0">
                  <c:v>0.046</c:v>
                </c:pt>
                <c:pt idx="1">
                  <c:v>0.046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0.039</c:v>
                </c:pt>
                <c:pt idx="6">
                  <c:v>0.039</c:v>
                </c:pt>
                <c:pt idx="7">
                  <c:v>0.038</c:v>
                </c:pt>
                <c:pt idx="8">
                  <c:v>0.04</c:v>
                </c:pt>
                <c:pt idx="9">
                  <c:v>0.044</c:v>
                </c:pt>
                <c:pt idx="10">
                  <c:v>0.044</c:v>
                </c:pt>
                <c:pt idx="11">
                  <c:v>0.05</c:v>
                </c:pt>
                <c:pt idx="12">
                  <c:v>0.052</c:v>
                </c:pt>
                <c:pt idx="13">
                  <c:v>0.056</c:v>
                </c:pt>
                <c:pt idx="14">
                  <c:v>0.058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'Материалы разнные'!$C$29:$C$43</c:f>
              <c:numCache>
                <c:ptCount val="15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45</c:v>
                </c:pt>
                <c:pt idx="7">
                  <c:v>60</c:v>
                </c:pt>
                <c:pt idx="8">
                  <c:v>75</c:v>
                </c:pt>
                <c:pt idx="9">
                  <c:v>100</c:v>
                </c:pt>
                <c:pt idx="10">
                  <c:v>125</c:v>
                </c:pt>
                <c:pt idx="11">
                  <c:v>150</c:v>
                </c:pt>
                <c:pt idx="12">
                  <c:v>175</c:v>
                </c:pt>
                <c:pt idx="13">
                  <c:v>200</c:v>
                </c:pt>
                <c:pt idx="14">
                  <c:v>225</c:v>
                </c:pt>
              </c:numCache>
            </c:numRef>
          </c:xVal>
          <c:yVal>
            <c:numRef>
              <c:f>'Материалы разнные'!$E$29:$E$43</c:f>
              <c:numCache>
                <c:ptCount val="15"/>
                <c:pt idx="0">
                  <c:v>0.048</c:v>
                </c:pt>
                <c:pt idx="1">
                  <c:v>0.049</c:v>
                </c:pt>
                <c:pt idx="2">
                  <c:v>0.043</c:v>
                </c:pt>
                <c:pt idx="3">
                  <c:v>0.043</c:v>
                </c:pt>
                <c:pt idx="4">
                  <c:v>0.042</c:v>
                </c:pt>
                <c:pt idx="5">
                  <c:v>0.041</c:v>
                </c:pt>
                <c:pt idx="6">
                  <c:v>0.041</c:v>
                </c:pt>
                <c:pt idx="7">
                  <c:v>0.0419</c:v>
                </c:pt>
                <c:pt idx="8">
                  <c:v>0.044899999999999995</c:v>
                </c:pt>
                <c:pt idx="9">
                  <c:v>0.05</c:v>
                </c:pt>
                <c:pt idx="10">
                  <c:v>0.0568</c:v>
                </c:pt>
                <c:pt idx="11">
                  <c:v>0.06520000000000001</c:v>
                </c:pt>
                <c:pt idx="12">
                  <c:v>0.072</c:v>
                </c:pt>
                <c:pt idx="13">
                  <c:v>0.076</c:v>
                </c:pt>
                <c:pt idx="14">
                  <c:v>0.08360000000000001</c:v>
                </c:pt>
              </c:numCache>
            </c:numRef>
          </c:yVal>
          <c:smooth val="1"/>
        </c:ser>
        <c:axId val="26552185"/>
        <c:axId val="37643074"/>
      </c:scatterChart>
      <c:valAx>
        <c:axId val="26552185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Средняя плотность, кг/м</a:t>
                </a:r>
                <a:r>
                  <a:rPr lang="en-US" cap="none" sz="925" b="1" i="0" u="none" baseline="30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43074"/>
        <c:crosses val="autoZero"/>
        <c:crossBetween val="midCat"/>
        <c:dispUnits/>
        <c:majorUnit val="25"/>
      </c:valAx>
      <c:valAx>
        <c:axId val="37643074"/>
        <c:scaling>
          <c:orientation val="minMax"/>
          <c:min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Теплопроводность, Вт/мС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52185"/>
        <c:crosses val="autoZero"/>
        <c:crossBetween val="midCat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Пенополистирол</a:t>
            </a:r>
            <a:r>
              <a:rPr lang="en-US" cap="none" sz="1200" b="1" i="0" u="none" baseline="0"/>
              <a:t>  - режим эксплуатации "сухой" (W=0%) и "А" (W=7…8%)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525"/>
          <c:w val="0.95225"/>
          <c:h val="0.836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'Материалы разнные'!$C$6:$C$23</c:f>
              <c:numCache>
                <c:ptCount val="18"/>
                <c:pt idx="0">
                  <c:v>15</c:v>
                </c:pt>
                <c:pt idx="1">
                  <c:v>20</c:v>
                </c:pt>
                <c:pt idx="2">
                  <c:v>24</c:v>
                </c:pt>
                <c:pt idx="3">
                  <c:v>30</c:v>
                </c:pt>
                <c:pt idx="4">
                  <c:v>40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80</c:v>
                </c:pt>
                <c:pt idx="9">
                  <c:v>100</c:v>
                </c:pt>
                <c:pt idx="10">
                  <c:v>125</c:v>
                </c:pt>
                <c:pt idx="11">
                  <c:v>150</c:v>
                </c:pt>
                <c:pt idx="12">
                  <c:v>150</c:v>
                </c:pt>
                <c:pt idx="13">
                  <c:v>200</c:v>
                </c:pt>
                <c:pt idx="14">
                  <c:v>300</c:v>
                </c:pt>
                <c:pt idx="15">
                  <c:v>400</c:v>
                </c:pt>
                <c:pt idx="16">
                  <c:v>500</c:v>
                </c:pt>
                <c:pt idx="17">
                  <c:v>600</c:v>
                </c:pt>
              </c:numCache>
            </c:numRef>
          </c:xVal>
          <c:yVal>
            <c:numRef>
              <c:f>'Материалы разнные'!$D$6:$D$23</c:f>
              <c:numCache>
                <c:ptCount val="18"/>
                <c:pt idx="0">
                  <c:v>0.039</c:v>
                </c:pt>
                <c:pt idx="1">
                  <c:v>0.037</c:v>
                </c:pt>
                <c:pt idx="2">
                  <c:v>0.04</c:v>
                </c:pt>
                <c:pt idx="3">
                  <c:v>0.035</c:v>
                </c:pt>
                <c:pt idx="4">
                  <c:v>0.037</c:v>
                </c:pt>
                <c:pt idx="5">
                  <c:v>0.029</c:v>
                </c:pt>
                <c:pt idx="6">
                  <c:v>0.041</c:v>
                </c:pt>
                <c:pt idx="7">
                  <c:v>0.035</c:v>
                </c:pt>
                <c:pt idx="8">
                  <c:v>0.041</c:v>
                </c:pt>
                <c:pt idx="9">
                  <c:v>0.041</c:v>
                </c:pt>
                <c:pt idx="10">
                  <c:v>0.052</c:v>
                </c:pt>
                <c:pt idx="11">
                  <c:v>0.05</c:v>
                </c:pt>
                <c:pt idx="12">
                  <c:v>0.055</c:v>
                </c:pt>
                <c:pt idx="13">
                  <c:v>0.065</c:v>
                </c:pt>
                <c:pt idx="14">
                  <c:v>0.085</c:v>
                </c:pt>
                <c:pt idx="15">
                  <c:v>0.105</c:v>
                </c:pt>
                <c:pt idx="16">
                  <c:v>0.125</c:v>
                </c:pt>
                <c:pt idx="17">
                  <c:v>0.145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'Материалы разнные'!$C$6:$C$23</c:f>
              <c:numCache>
                <c:ptCount val="18"/>
                <c:pt idx="0">
                  <c:v>15</c:v>
                </c:pt>
                <c:pt idx="1">
                  <c:v>20</c:v>
                </c:pt>
                <c:pt idx="2">
                  <c:v>24</c:v>
                </c:pt>
                <c:pt idx="3">
                  <c:v>30</c:v>
                </c:pt>
                <c:pt idx="4">
                  <c:v>40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80</c:v>
                </c:pt>
                <c:pt idx="9">
                  <c:v>100</c:v>
                </c:pt>
                <c:pt idx="10">
                  <c:v>125</c:v>
                </c:pt>
                <c:pt idx="11">
                  <c:v>150</c:v>
                </c:pt>
                <c:pt idx="12">
                  <c:v>150</c:v>
                </c:pt>
                <c:pt idx="13">
                  <c:v>200</c:v>
                </c:pt>
                <c:pt idx="14">
                  <c:v>300</c:v>
                </c:pt>
                <c:pt idx="15">
                  <c:v>400</c:v>
                </c:pt>
                <c:pt idx="16">
                  <c:v>500</c:v>
                </c:pt>
                <c:pt idx="17">
                  <c:v>600</c:v>
                </c:pt>
              </c:numCache>
            </c:numRef>
          </c:xVal>
          <c:yVal>
            <c:numRef>
              <c:f>'Материалы разнные'!$E$6:$E$23</c:f>
              <c:numCache>
                <c:ptCount val="18"/>
                <c:pt idx="0">
                  <c:v>0.04</c:v>
                </c:pt>
                <c:pt idx="1">
                  <c:v>0.038</c:v>
                </c:pt>
                <c:pt idx="2">
                  <c:v>0.04</c:v>
                </c:pt>
                <c:pt idx="3">
                  <c:v>0.036</c:v>
                </c:pt>
                <c:pt idx="4">
                  <c:v>0.041</c:v>
                </c:pt>
                <c:pt idx="5">
                  <c:v>0.04</c:v>
                </c:pt>
                <c:pt idx="6">
                  <c:v>0.045</c:v>
                </c:pt>
                <c:pt idx="7">
                  <c:v>0.041</c:v>
                </c:pt>
                <c:pt idx="8">
                  <c:v>0.05</c:v>
                </c:pt>
                <c:pt idx="9">
                  <c:v>0.041</c:v>
                </c:pt>
                <c:pt idx="10">
                  <c:v>0.06</c:v>
                </c:pt>
                <c:pt idx="11">
                  <c:v>0.052</c:v>
                </c:pt>
                <c:pt idx="12">
                  <c:v>0.057</c:v>
                </c:pt>
                <c:pt idx="13">
                  <c:v>0.07</c:v>
                </c:pt>
                <c:pt idx="14">
                  <c:v>0.09</c:v>
                </c:pt>
                <c:pt idx="15">
                  <c:v>0.12</c:v>
                </c:pt>
                <c:pt idx="16">
                  <c:v>0.14</c:v>
                </c:pt>
                <c:pt idx="17">
                  <c:v>0.175</c:v>
                </c:pt>
              </c:numCache>
            </c:numRef>
          </c:yVal>
          <c:smooth val="1"/>
        </c:ser>
        <c:axId val="3243347"/>
        <c:axId val="29190124"/>
      </c:scatterChart>
      <c:valAx>
        <c:axId val="3243347"/>
        <c:scaling>
          <c:orientation val="minMax"/>
          <c:max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Средняя плотность, кг/м3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90124"/>
        <c:crosses val="autoZero"/>
        <c:crossBetween val="midCat"/>
        <c:dispUnits/>
        <c:majorUnit val="50"/>
      </c:valAx>
      <c:valAx>
        <c:axId val="29190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Теплопроводность, Вт/мС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3347"/>
        <c:crosses val="autoZero"/>
        <c:crossBetween val="midCat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Керамзито- и пенобетон</a:t>
            </a:r>
            <a:r>
              <a:rPr lang="en-US" cap="none" sz="1200" b="1" i="0" u="none" baseline="0"/>
              <a:t>  - режим эксплуатации "сухой" (W=0%) и "А" (W=7…8%)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'Материалы разнные'!$I$10:$I$21</c:f>
              <c:numCache>
                <c:ptCount val="12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1000</c:v>
                </c:pt>
                <c:pt idx="7">
                  <c:v>1200</c:v>
                </c:pt>
                <c:pt idx="8">
                  <c:v>1200</c:v>
                </c:pt>
                <c:pt idx="9">
                  <c:v>1400</c:v>
                </c:pt>
                <c:pt idx="10">
                  <c:v>1600</c:v>
                </c:pt>
                <c:pt idx="11">
                  <c:v>1800</c:v>
                </c:pt>
              </c:numCache>
            </c:numRef>
          </c:xVal>
          <c:yVal>
            <c:numRef>
              <c:f>'Материалы разнные'!$J$10:$J$21</c:f>
              <c:numCache>
                <c:ptCount val="12"/>
                <c:pt idx="0">
                  <c:v>0.08</c:v>
                </c:pt>
                <c:pt idx="1">
                  <c:v>0.11</c:v>
                </c:pt>
                <c:pt idx="2">
                  <c:v>0.129</c:v>
                </c:pt>
                <c:pt idx="3">
                  <c:v>0.15</c:v>
                </c:pt>
                <c:pt idx="4">
                  <c:v>0.196</c:v>
                </c:pt>
                <c:pt idx="5">
                  <c:v>0.27</c:v>
                </c:pt>
                <c:pt idx="6">
                  <c:v>0.23</c:v>
                </c:pt>
                <c:pt idx="7">
                  <c:v>0.29</c:v>
                </c:pt>
                <c:pt idx="8">
                  <c:v>0.36</c:v>
                </c:pt>
                <c:pt idx="9">
                  <c:v>0.47</c:v>
                </c:pt>
                <c:pt idx="10">
                  <c:v>0.58</c:v>
                </c:pt>
                <c:pt idx="11">
                  <c:v>0.66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'Материалы разнные'!$I$10:$I$21</c:f>
              <c:numCache>
                <c:ptCount val="12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1000</c:v>
                </c:pt>
                <c:pt idx="7">
                  <c:v>1200</c:v>
                </c:pt>
                <c:pt idx="8">
                  <c:v>1200</c:v>
                </c:pt>
                <c:pt idx="9">
                  <c:v>1400</c:v>
                </c:pt>
                <c:pt idx="10">
                  <c:v>1600</c:v>
                </c:pt>
                <c:pt idx="11">
                  <c:v>1800</c:v>
                </c:pt>
              </c:numCache>
            </c:numRef>
          </c:xVal>
          <c:yVal>
            <c:numRef>
              <c:f>'Материалы разнные'!$K$10:$K$21</c:f>
              <c:numCache>
                <c:ptCount val="12"/>
                <c:pt idx="0">
                  <c:v>0.11</c:v>
                </c:pt>
                <c:pt idx="1">
                  <c:v>0.14</c:v>
                </c:pt>
                <c:pt idx="2">
                  <c:v>0.17</c:v>
                </c:pt>
                <c:pt idx="3">
                  <c:v>0.21</c:v>
                </c:pt>
                <c:pt idx="4">
                  <c:v>0.306</c:v>
                </c:pt>
                <c:pt idx="5">
                  <c:v>0.33</c:v>
                </c:pt>
                <c:pt idx="6">
                  <c:v>0.44</c:v>
                </c:pt>
                <c:pt idx="7">
                  <c:v>0.52</c:v>
                </c:pt>
                <c:pt idx="8">
                  <c:v>0.44</c:v>
                </c:pt>
                <c:pt idx="9">
                  <c:v>0.56</c:v>
                </c:pt>
                <c:pt idx="10">
                  <c:v>0.67</c:v>
                </c:pt>
                <c:pt idx="11">
                  <c:v>0.8</c:v>
                </c:pt>
              </c:numCache>
            </c:numRef>
          </c:yVal>
          <c:smooth val="1"/>
        </c:ser>
        <c:axId val="61384525"/>
        <c:axId val="15589814"/>
      </c:scatterChart>
      <c:valAx>
        <c:axId val="61384525"/>
        <c:scaling>
          <c:orientation val="minMax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Средняя плотность, кг/м3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89814"/>
        <c:crosses val="autoZero"/>
        <c:crossBetween val="midCat"/>
        <c:dispUnits/>
        <c:majorUnit val="100"/>
      </c:valAx>
      <c:valAx>
        <c:axId val="1558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Теплопроводность, Вт/мС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84525"/>
        <c:crosses val="autoZero"/>
        <c:crossBetween val="midCat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Кирпич полнотелый, тяжелый бетон</a:t>
            </a:r>
            <a:r>
              <a:rPr lang="en-US" cap="none" sz="1200" b="1" i="0" u="none" baseline="0"/>
              <a:t>  - режим эксплуатации "сухой" (W=0%) и "А" (W=7…8%)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'Материалы разнные'!$I$23:$I$30</c:f>
              <c:numCache>
                <c:ptCount val="8"/>
                <c:pt idx="0">
                  <c:v>2500</c:v>
                </c:pt>
                <c:pt idx="1">
                  <c:v>2400</c:v>
                </c:pt>
                <c:pt idx="2">
                  <c:v>1800</c:v>
                </c:pt>
                <c:pt idx="3">
                  <c:v>1800</c:v>
                </c:pt>
                <c:pt idx="4">
                  <c:v>1700</c:v>
                </c:pt>
                <c:pt idx="5">
                  <c:v>1700</c:v>
                </c:pt>
                <c:pt idx="6">
                  <c:v>1600</c:v>
                </c:pt>
                <c:pt idx="7">
                  <c:v>1600</c:v>
                </c:pt>
              </c:numCache>
            </c:numRef>
          </c:xVal>
          <c:yVal>
            <c:numRef>
              <c:f>'Материалы разнные'!$J$23:$J$30</c:f>
              <c:numCache>
                <c:ptCount val="8"/>
                <c:pt idx="0">
                  <c:v>1.69</c:v>
                </c:pt>
                <c:pt idx="1">
                  <c:v>1.51</c:v>
                </c:pt>
                <c:pt idx="2">
                  <c:v>0.58</c:v>
                </c:pt>
                <c:pt idx="3">
                  <c:v>0.56</c:v>
                </c:pt>
                <c:pt idx="4">
                  <c:v>0.52</c:v>
                </c:pt>
                <c:pt idx="5">
                  <c:v>0.52</c:v>
                </c:pt>
                <c:pt idx="6">
                  <c:v>0.47</c:v>
                </c:pt>
                <c:pt idx="7">
                  <c:v>0.47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'Материалы разнные'!$I$23:$I$30</c:f>
              <c:numCache>
                <c:ptCount val="8"/>
                <c:pt idx="0">
                  <c:v>2500</c:v>
                </c:pt>
                <c:pt idx="1">
                  <c:v>2400</c:v>
                </c:pt>
                <c:pt idx="2">
                  <c:v>1800</c:v>
                </c:pt>
                <c:pt idx="3">
                  <c:v>1800</c:v>
                </c:pt>
                <c:pt idx="4">
                  <c:v>1700</c:v>
                </c:pt>
                <c:pt idx="5">
                  <c:v>1700</c:v>
                </c:pt>
                <c:pt idx="6">
                  <c:v>1600</c:v>
                </c:pt>
                <c:pt idx="7">
                  <c:v>1600</c:v>
                </c:pt>
              </c:numCache>
            </c:numRef>
          </c:xVal>
          <c:yVal>
            <c:numRef>
              <c:f>'Материалы разнные'!$K$23:$K$30</c:f>
              <c:numCache>
                <c:ptCount val="8"/>
                <c:pt idx="0">
                  <c:v>1.92</c:v>
                </c:pt>
                <c:pt idx="1">
                  <c:v>1.74</c:v>
                </c:pt>
                <c:pt idx="2">
                  <c:v>0.82</c:v>
                </c:pt>
                <c:pt idx="3">
                  <c:v>0.77</c:v>
                </c:pt>
                <c:pt idx="4">
                  <c:v>0.7</c:v>
                </c:pt>
                <c:pt idx="5">
                  <c:v>0.64</c:v>
                </c:pt>
                <c:pt idx="6">
                  <c:v>0.65</c:v>
                </c:pt>
                <c:pt idx="7">
                  <c:v>0.58</c:v>
                </c:pt>
              </c:numCache>
            </c:numRef>
          </c:yVal>
          <c:smooth val="1"/>
        </c:ser>
        <c:axId val="6090599"/>
        <c:axId val="54815392"/>
      </c:scatterChart>
      <c:valAx>
        <c:axId val="6090599"/>
        <c:scaling>
          <c:orientation val="minMax"/>
          <c:min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Средняя плотность, кг/м3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15392"/>
        <c:crosses val="autoZero"/>
        <c:crossBetween val="midCat"/>
        <c:dispUnits/>
        <c:majorUnit val="100"/>
      </c:valAx>
      <c:valAx>
        <c:axId val="54815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Теплопроводность, Вт/мС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0599"/>
        <c:crosses val="autoZero"/>
        <c:crossBetween val="midCat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RowColHeaders="0" tabSelected="1" zoomScale="159" zoomScaleNormal="159" workbookViewId="0" topLeftCell="A1">
      <selection activeCell="I8" sqref="I8"/>
    </sheetView>
  </sheetViews>
  <sheetFormatPr defaultColWidth="9.00390625" defaultRowHeight="15.75"/>
  <cols>
    <col min="5" max="5" width="8.875" style="0" customWidth="1"/>
  </cols>
  <sheetData>
    <row r="2" spans="1:12" ht="22.5">
      <c r="A2" s="23"/>
      <c r="B2" s="23"/>
      <c r="C2" s="23"/>
      <c r="D2" s="23"/>
      <c r="E2" s="23"/>
      <c r="F2" s="24" t="s">
        <v>28</v>
      </c>
      <c r="G2" s="23"/>
      <c r="H2" s="23"/>
      <c r="I2" s="23"/>
      <c r="J2" s="23"/>
      <c r="K2" s="23"/>
      <c r="L2" s="23"/>
    </row>
    <row r="3" ht="8.25" customHeight="1"/>
    <row r="4" ht="15.75">
      <c r="B4" s="3" t="s">
        <v>0</v>
      </c>
    </row>
    <row r="5" ht="15.75">
      <c r="B5" s="3" t="s">
        <v>43</v>
      </c>
    </row>
    <row r="6" ht="15.75">
      <c r="B6" s="3" t="s">
        <v>1</v>
      </c>
    </row>
    <row r="9" ht="15.75">
      <c r="B9" s="1"/>
    </row>
    <row r="10" spans="2:8" ht="18.75">
      <c r="B10" s="25" t="s">
        <v>30</v>
      </c>
      <c r="C10" s="12"/>
      <c r="D10" s="12"/>
      <c r="E10" s="12"/>
      <c r="F10" s="12"/>
      <c r="G10" s="18">
        <v>500</v>
      </c>
      <c r="H10" s="5" t="s">
        <v>21</v>
      </c>
    </row>
    <row r="11" spans="2:8" ht="17.25">
      <c r="B11" s="25" t="s">
        <v>2</v>
      </c>
      <c r="C11" s="12"/>
      <c r="D11" s="12"/>
      <c r="E11" s="12"/>
      <c r="F11" s="12"/>
      <c r="G11" s="8">
        <f>1.16*SQRT(0.0196+0.22*(G10/1000)*(G10/1000))-0.16</f>
        <v>0.15683080658294576</v>
      </c>
      <c r="H11" s="5" t="s">
        <v>3</v>
      </c>
    </row>
    <row r="12" ht="6" customHeight="1"/>
    <row r="13" ht="16.5" customHeight="1">
      <c r="B13" s="20" t="s">
        <v>37</v>
      </c>
    </row>
    <row r="14" ht="18.75">
      <c r="C14" s="19" t="s">
        <v>29</v>
      </c>
    </row>
    <row r="15" ht="15.75">
      <c r="E15" s="2"/>
    </row>
  </sheetData>
  <sheetProtection password="CF42" sheet="1" objects="1" scenarios="1"/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10216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5:P10"/>
  <sheetViews>
    <sheetView showGridLines="0" showRowColHeaders="0" zoomScale="118" zoomScaleNormal="118" workbookViewId="0" topLeftCell="A1">
      <selection activeCell="A5" sqref="A5:Q5"/>
    </sheetView>
  </sheetViews>
  <sheetFormatPr defaultColWidth="9.00390625" defaultRowHeight="15.75"/>
  <cols>
    <col min="1" max="1" width="4.25390625" style="0" customWidth="1"/>
    <col min="2" max="2" width="10.625" style="0" customWidth="1"/>
    <col min="5" max="5" width="3.125" style="0" customWidth="1"/>
    <col min="6" max="6" width="10.625" style="0" customWidth="1"/>
    <col min="9" max="9" width="3.125" style="0" customWidth="1"/>
    <col min="10" max="10" width="10.625" style="0" customWidth="1"/>
    <col min="13" max="13" width="3.125" style="0" customWidth="1"/>
    <col min="14" max="14" width="10.625" style="0" customWidth="1"/>
    <col min="17" max="17" width="4.625" style="0" customWidth="1"/>
  </cols>
  <sheetData>
    <row r="4" ht="16.5" thickBot="1"/>
    <row r="5" spans="2:16" ht="16.5" thickBot="1">
      <c r="B5" s="42" t="s">
        <v>24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</row>
    <row r="6" spans="2:16" ht="16.5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6" ht="45" customHeight="1" thickBot="1">
      <c r="B7" s="45" t="s">
        <v>39</v>
      </c>
      <c r="C7" s="46"/>
      <c r="D7" s="47"/>
      <c r="E7" s="15"/>
      <c r="F7" s="48" t="s">
        <v>40</v>
      </c>
      <c r="G7" s="49"/>
      <c r="H7" s="50"/>
      <c r="I7" s="15"/>
      <c r="J7" s="45" t="s">
        <v>41</v>
      </c>
      <c r="K7" s="46"/>
      <c r="L7" s="47"/>
      <c r="M7" s="15"/>
      <c r="N7" s="45" t="s">
        <v>42</v>
      </c>
      <c r="O7" s="46"/>
      <c r="P7" s="47"/>
    </row>
    <row r="8" spans="2:16" ht="56.25" customHeight="1" thickBot="1">
      <c r="B8" s="13" t="s">
        <v>35</v>
      </c>
      <c r="C8" s="14" t="s">
        <v>25</v>
      </c>
      <c r="D8" s="34" t="s">
        <v>26</v>
      </c>
      <c r="E8" s="16"/>
      <c r="F8" s="13" t="s">
        <v>27</v>
      </c>
      <c r="G8" s="14" t="s">
        <v>25</v>
      </c>
      <c r="H8" s="34" t="s">
        <v>26</v>
      </c>
      <c r="I8" s="16"/>
      <c r="J8" s="13" t="s">
        <v>35</v>
      </c>
      <c r="K8" s="14" t="s">
        <v>25</v>
      </c>
      <c r="L8" s="34" t="s">
        <v>26</v>
      </c>
      <c r="M8" s="16"/>
      <c r="N8" s="13" t="s">
        <v>35</v>
      </c>
      <c r="O8" s="14" t="s">
        <v>25</v>
      </c>
      <c r="P8" s="34" t="s">
        <v>26</v>
      </c>
    </row>
    <row r="9" spans="2:16" ht="54.75" customHeight="1" thickBot="1">
      <c r="B9" s="37">
        <v>50</v>
      </c>
      <c r="C9" s="22">
        <f>-0.000000008*B9^3+0.000004*B9^2-0.0003*B9+0.0479</f>
        <v>0.0419</v>
      </c>
      <c r="D9" s="35">
        <f>-0.00000001*B9^3+0.000005*B9^2-0.0004*B9+0.0517</f>
        <v>0.04295</v>
      </c>
      <c r="E9" s="17"/>
      <c r="F9" s="37">
        <v>200</v>
      </c>
      <c r="G9" s="22">
        <f>0.00000008*F9^2+0.0001*F9+0.0308</f>
        <v>0.054000000000000006</v>
      </c>
      <c r="H9" s="35">
        <f>0.0000002*F9^2+0.0001*F9+0.035</f>
        <v>0.063</v>
      </c>
      <c r="I9" s="17"/>
      <c r="J9" s="37">
        <v>700</v>
      </c>
      <c r="K9" s="22">
        <f>0.0000002*J9^2-0.000009*J9+0.077</f>
        <v>0.1687</v>
      </c>
      <c r="L9" s="35">
        <f>0.00000008*J9^2+0.0003*J9+0.0107</f>
        <v>0.25989999999999996</v>
      </c>
      <c r="M9" s="17"/>
      <c r="N9" s="37">
        <v>1700</v>
      </c>
      <c r="O9" s="21">
        <f>0.0425*EXP(0.0015*$N$9)</f>
        <v>0.5443019107631791</v>
      </c>
      <c r="P9" s="35">
        <f>0.000000002*N9^2.6341</f>
        <v>0.6461829571488464</v>
      </c>
    </row>
    <row r="10" ht="15.75">
      <c r="B10" s="36" t="s">
        <v>36</v>
      </c>
    </row>
  </sheetData>
  <sheetProtection password="CF42" sheet="1" objects="1" scenarios="1"/>
  <mergeCells count="5">
    <mergeCell ref="B5:P5"/>
    <mergeCell ref="B7:D7"/>
    <mergeCell ref="J7:L7"/>
    <mergeCell ref="N7:P7"/>
    <mergeCell ref="F7:H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83"/>
  <sheetViews>
    <sheetView showGridLines="0" zoomScale="75" zoomScaleNormal="75" workbookViewId="0" topLeftCell="A1">
      <selection activeCell="O22" sqref="O22"/>
    </sheetView>
  </sheetViews>
  <sheetFormatPr defaultColWidth="9.00390625" defaultRowHeight="15.75"/>
  <cols>
    <col min="1" max="1" width="3.00390625" style="0" customWidth="1"/>
    <col min="2" max="2" width="17.00390625" style="4" customWidth="1"/>
    <col min="3" max="6" width="9.00390625" style="4" customWidth="1"/>
    <col min="8" max="8" width="16.625" style="0" customWidth="1"/>
  </cols>
  <sheetData>
    <row r="2" ht="15.75">
      <c r="C2" s="9" t="s">
        <v>22</v>
      </c>
    </row>
    <row r="4" spans="3:12" ht="23.25">
      <c r="C4" s="11" t="s">
        <v>17</v>
      </c>
      <c r="D4" s="11" t="s">
        <v>16</v>
      </c>
      <c r="E4" s="38" t="s">
        <v>38</v>
      </c>
      <c r="F4" s="11" t="s">
        <v>4</v>
      </c>
      <c r="I4" s="11" t="s">
        <v>17</v>
      </c>
      <c r="J4" s="11" t="s">
        <v>16</v>
      </c>
      <c r="K4" s="31" t="s">
        <v>31</v>
      </c>
      <c r="L4" s="11" t="s">
        <v>4</v>
      </c>
    </row>
    <row r="5" spans="5:11" ht="15.75">
      <c r="E5" s="26"/>
      <c r="K5" s="27"/>
    </row>
    <row r="6" spans="2:12" ht="15.75">
      <c r="B6" s="10" t="s">
        <v>5</v>
      </c>
      <c r="C6" s="10">
        <v>15</v>
      </c>
      <c r="D6" s="10">
        <v>0.039</v>
      </c>
      <c r="E6" s="39">
        <v>0.04</v>
      </c>
      <c r="F6" s="10">
        <v>0.044</v>
      </c>
      <c r="H6" s="10" t="s">
        <v>8</v>
      </c>
      <c r="I6" s="10">
        <v>200</v>
      </c>
      <c r="J6" s="10">
        <v>0.07</v>
      </c>
      <c r="K6" s="39">
        <v>0.08</v>
      </c>
      <c r="L6" s="10">
        <v>0.09</v>
      </c>
    </row>
    <row r="7" spans="2:12" ht="15.75">
      <c r="B7" s="10" t="s">
        <v>5</v>
      </c>
      <c r="C7" s="10">
        <v>20</v>
      </c>
      <c r="D7" s="10">
        <v>0.037</v>
      </c>
      <c r="E7" s="39">
        <v>0.038</v>
      </c>
      <c r="F7" s="10">
        <v>0.042</v>
      </c>
      <c r="H7" s="10" t="s">
        <v>8</v>
      </c>
      <c r="I7" s="10">
        <v>300</v>
      </c>
      <c r="J7" s="10">
        <v>0.09</v>
      </c>
      <c r="K7" s="39">
        <v>0.11</v>
      </c>
      <c r="L7" s="10">
        <v>0.12</v>
      </c>
    </row>
    <row r="8" spans="2:12" ht="15.75">
      <c r="B8" s="10" t="s">
        <v>5</v>
      </c>
      <c r="C8" s="10">
        <v>24</v>
      </c>
      <c r="D8" s="10">
        <v>0.04</v>
      </c>
      <c r="E8" s="39">
        <v>0.04</v>
      </c>
      <c r="F8" s="10">
        <v>0.041</v>
      </c>
      <c r="H8" s="10" t="s">
        <v>8</v>
      </c>
      <c r="I8" s="10">
        <v>400</v>
      </c>
      <c r="J8" s="10">
        <v>0.11</v>
      </c>
      <c r="K8" s="39">
        <v>0.12</v>
      </c>
      <c r="L8" s="10">
        <v>0.14</v>
      </c>
    </row>
    <row r="9" spans="2:12" ht="15.75">
      <c r="B9" s="10" t="s">
        <v>5</v>
      </c>
      <c r="C9" s="10">
        <v>30</v>
      </c>
      <c r="D9" s="10">
        <v>0.035</v>
      </c>
      <c r="E9" s="39">
        <v>0.036</v>
      </c>
      <c r="F9" s="10">
        <v>0.04</v>
      </c>
      <c r="H9" s="12"/>
      <c r="I9" s="12"/>
      <c r="J9" s="12"/>
      <c r="K9" s="40"/>
      <c r="L9" s="12"/>
    </row>
    <row r="10" spans="2:12" ht="15.75">
      <c r="B10" s="10" t="s">
        <v>5</v>
      </c>
      <c r="C10" s="10">
        <v>40</v>
      </c>
      <c r="D10" s="10">
        <v>0.037</v>
      </c>
      <c r="E10" s="39">
        <v>0.041</v>
      </c>
      <c r="F10" s="10">
        <v>0.05</v>
      </c>
      <c r="H10" s="10" t="s">
        <v>13</v>
      </c>
      <c r="I10" s="10">
        <v>300</v>
      </c>
      <c r="J10" s="10">
        <v>0.08</v>
      </c>
      <c r="K10" s="39">
        <v>0.11</v>
      </c>
      <c r="L10" s="10">
        <v>0.13</v>
      </c>
    </row>
    <row r="11" spans="2:12" ht="15.75">
      <c r="B11" s="10" t="s">
        <v>7</v>
      </c>
      <c r="C11" s="10">
        <v>40</v>
      </c>
      <c r="D11" s="10">
        <v>0.029</v>
      </c>
      <c r="E11" s="39">
        <v>0.04</v>
      </c>
      <c r="F11" s="10">
        <v>0.04</v>
      </c>
      <c r="H11" s="10" t="s">
        <v>13</v>
      </c>
      <c r="I11" s="10">
        <v>400</v>
      </c>
      <c r="J11" s="10">
        <v>0.11</v>
      </c>
      <c r="K11" s="39">
        <v>0.14</v>
      </c>
      <c r="L11" s="10">
        <v>0.15</v>
      </c>
    </row>
    <row r="12" spans="2:12" ht="15.75">
      <c r="B12" s="10" t="s">
        <v>5</v>
      </c>
      <c r="C12" s="10">
        <v>50</v>
      </c>
      <c r="D12" s="10">
        <v>0.041</v>
      </c>
      <c r="E12" s="39">
        <v>0.045</v>
      </c>
      <c r="F12" s="10">
        <v>0.064</v>
      </c>
      <c r="H12" s="10" t="s">
        <v>15</v>
      </c>
      <c r="I12" s="10">
        <v>500</v>
      </c>
      <c r="J12" s="10">
        <v>0.129</v>
      </c>
      <c r="K12" s="39">
        <v>0.17</v>
      </c>
      <c r="L12" s="10"/>
    </row>
    <row r="13" spans="2:12" ht="15.75">
      <c r="B13" s="10" t="s">
        <v>7</v>
      </c>
      <c r="C13" s="10">
        <v>60</v>
      </c>
      <c r="D13" s="10">
        <v>0.035</v>
      </c>
      <c r="E13" s="39">
        <v>0.041</v>
      </c>
      <c r="F13" s="10">
        <v>0.041</v>
      </c>
      <c r="H13" s="10" t="s">
        <v>13</v>
      </c>
      <c r="I13" s="10">
        <v>600</v>
      </c>
      <c r="J13" s="10">
        <v>0.15</v>
      </c>
      <c r="K13" s="39">
        <v>0.21</v>
      </c>
      <c r="L13" s="10">
        <v>0.26</v>
      </c>
    </row>
    <row r="14" spans="2:12" ht="15.75">
      <c r="B14" s="10" t="s">
        <v>7</v>
      </c>
      <c r="C14" s="10">
        <v>80</v>
      </c>
      <c r="D14" s="10">
        <v>0.041</v>
      </c>
      <c r="E14" s="39">
        <v>0.05</v>
      </c>
      <c r="F14" s="10">
        <v>0.05</v>
      </c>
      <c r="H14" s="10" t="s">
        <v>13</v>
      </c>
      <c r="I14" s="10">
        <v>800</v>
      </c>
      <c r="J14" s="10">
        <v>0.196</v>
      </c>
      <c r="K14" s="39">
        <v>0.306</v>
      </c>
      <c r="L14" s="10">
        <v>0.37</v>
      </c>
    </row>
    <row r="15" spans="2:12" ht="15.75">
      <c r="B15" s="10" t="s">
        <v>5</v>
      </c>
      <c r="C15" s="10">
        <v>100</v>
      </c>
      <c r="D15" s="10">
        <v>0.041</v>
      </c>
      <c r="E15" s="39">
        <v>0.041</v>
      </c>
      <c r="F15" s="10">
        <v>0.052</v>
      </c>
      <c r="H15" s="10" t="s">
        <v>15</v>
      </c>
      <c r="I15" s="10">
        <v>1000</v>
      </c>
      <c r="J15" s="10">
        <v>0.27</v>
      </c>
      <c r="K15" s="39">
        <v>0.33</v>
      </c>
      <c r="L15" s="10"/>
    </row>
    <row r="16" spans="2:12" ht="15.75">
      <c r="B16" s="10" t="s">
        <v>5</v>
      </c>
      <c r="C16" s="10">
        <v>125</v>
      </c>
      <c r="D16" s="10">
        <v>0.052</v>
      </c>
      <c r="E16" s="39">
        <v>0.06</v>
      </c>
      <c r="F16" s="10">
        <v>0.064</v>
      </c>
      <c r="H16" s="10" t="s">
        <v>13</v>
      </c>
      <c r="I16" s="10">
        <v>1000</v>
      </c>
      <c r="J16" s="10">
        <v>0.23</v>
      </c>
      <c r="K16" s="39">
        <v>0.44</v>
      </c>
      <c r="L16" s="10">
        <v>0.5</v>
      </c>
    </row>
    <row r="17" spans="2:12" ht="15.75">
      <c r="B17" s="10" t="s">
        <v>5</v>
      </c>
      <c r="C17" s="10">
        <v>150</v>
      </c>
      <c r="D17" s="10">
        <v>0.05</v>
      </c>
      <c r="E17" s="39">
        <v>0.052</v>
      </c>
      <c r="F17" s="10">
        <v>0.06</v>
      </c>
      <c r="H17" s="10" t="s">
        <v>13</v>
      </c>
      <c r="I17" s="10">
        <v>1200</v>
      </c>
      <c r="J17" s="10">
        <v>0.29</v>
      </c>
      <c r="K17" s="39">
        <v>0.52</v>
      </c>
      <c r="L17" s="10">
        <v>0.58</v>
      </c>
    </row>
    <row r="18" spans="2:12" ht="15.75">
      <c r="B18" s="10" t="s">
        <v>12</v>
      </c>
      <c r="C18" s="10">
        <v>150</v>
      </c>
      <c r="D18" s="10">
        <v>0.055</v>
      </c>
      <c r="E18" s="39">
        <v>0.057</v>
      </c>
      <c r="F18" s="10">
        <v>0.06</v>
      </c>
      <c r="H18" s="10" t="s">
        <v>15</v>
      </c>
      <c r="I18" s="10">
        <v>1200</v>
      </c>
      <c r="J18" s="10">
        <v>0.36</v>
      </c>
      <c r="K18" s="39">
        <v>0.44</v>
      </c>
      <c r="L18" s="10"/>
    </row>
    <row r="19" spans="2:12" ht="15.75">
      <c r="B19" s="10" t="s">
        <v>12</v>
      </c>
      <c r="C19" s="10">
        <v>200</v>
      </c>
      <c r="D19" s="10">
        <v>0.065</v>
      </c>
      <c r="E19" s="39">
        <v>0.07</v>
      </c>
      <c r="F19" s="10">
        <v>0.08</v>
      </c>
      <c r="H19" s="10" t="s">
        <v>15</v>
      </c>
      <c r="I19" s="10">
        <v>1400</v>
      </c>
      <c r="J19" s="10">
        <v>0.47</v>
      </c>
      <c r="K19" s="39">
        <v>0.56</v>
      </c>
      <c r="L19" s="10"/>
    </row>
    <row r="20" spans="2:12" ht="15.75">
      <c r="B20" s="10" t="s">
        <v>12</v>
      </c>
      <c r="C20" s="10">
        <v>300</v>
      </c>
      <c r="D20" s="10">
        <v>0.085</v>
      </c>
      <c r="E20" s="39">
        <v>0.09</v>
      </c>
      <c r="F20" s="10">
        <v>0.11</v>
      </c>
      <c r="H20" s="10" t="s">
        <v>15</v>
      </c>
      <c r="I20" s="10">
        <v>1600</v>
      </c>
      <c r="J20" s="10">
        <v>0.58</v>
      </c>
      <c r="K20" s="39">
        <v>0.67</v>
      </c>
      <c r="L20" s="10"/>
    </row>
    <row r="21" spans="2:12" ht="15.75">
      <c r="B21" s="10" t="s">
        <v>12</v>
      </c>
      <c r="C21" s="10">
        <v>400</v>
      </c>
      <c r="D21" s="10">
        <v>0.105</v>
      </c>
      <c r="E21" s="39">
        <v>0.12</v>
      </c>
      <c r="F21" s="10">
        <v>0.135</v>
      </c>
      <c r="H21" s="10" t="s">
        <v>15</v>
      </c>
      <c r="I21" s="10">
        <v>1800</v>
      </c>
      <c r="J21" s="10">
        <v>0.66</v>
      </c>
      <c r="K21" s="39">
        <v>0.8</v>
      </c>
      <c r="L21" s="10"/>
    </row>
    <row r="22" spans="2:12" ht="15.75">
      <c r="B22" s="10" t="s">
        <v>12</v>
      </c>
      <c r="C22" s="10">
        <v>500</v>
      </c>
      <c r="D22" s="10">
        <v>0.125</v>
      </c>
      <c r="E22" s="39">
        <v>0.14</v>
      </c>
      <c r="F22" s="10">
        <v>0.16</v>
      </c>
      <c r="H22" s="12"/>
      <c r="I22" s="12"/>
      <c r="J22" s="12"/>
      <c r="K22" s="25"/>
      <c r="L22" s="12"/>
    </row>
    <row r="23" spans="2:12" ht="15.75">
      <c r="B23" s="10" t="s">
        <v>12</v>
      </c>
      <c r="C23" s="10">
        <v>600</v>
      </c>
      <c r="D23" s="10">
        <v>0.145</v>
      </c>
      <c r="E23" s="39">
        <v>0.175</v>
      </c>
      <c r="F23" s="10">
        <v>0.2</v>
      </c>
      <c r="H23" s="10" t="s">
        <v>18</v>
      </c>
      <c r="I23" s="41">
        <v>2500</v>
      </c>
      <c r="J23" s="41">
        <v>1.69</v>
      </c>
      <c r="K23" s="32">
        <v>1.92</v>
      </c>
      <c r="L23" s="12"/>
    </row>
    <row r="24" spans="5:12" ht="15.75">
      <c r="E24" s="28"/>
      <c r="H24" s="10" t="s">
        <v>19</v>
      </c>
      <c r="I24" s="41">
        <v>2400</v>
      </c>
      <c r="J24" s="41">
        <v>1.51</v>
      </c>
      <c r="K24" s="32">
        <v>1.74</v>
      </c>
      <c r="L24" s="12"/>
    </row>
    <row r="25" spans="2:12" ht="15.75">
      <c r="B25" s="10" t="s">
        <v>14</v>
      </c>
      <c r="C25" s="10">
        <v>25</v>
      </c>
      <c r="D25" s="10">
        <v>0.029</v>
      </c>
      <c r="E25" s="39">
        <v>0.031</v>
      </c>
      <c r="F25" s="10">
        <v>0.031</v>
      </c>
      <c r="H25" s="10" t="s">
        <v>19</v>
      </c>
      <c r="I25" s="41">
        <v>1800</v>
      </c>
      <c r="J25" s="41">
        <v>0.58</v>
      </c>
      <c r="K25" s="32">
        <v>0.82</v>
      </c>
      <c r="L25" s="12"/>
    </row>
    <row r="26" spans="2:12" ht="15.75">
      <c r="B26" s="10" t="s">
        <v>14</v>
      </c>
      <c r="C26" s="10">
        <v>35</v>
      </c>
      <c r="D26" s="10">
        <v>0.03</v>
      </c>
      <c r="E26" s="39">
        <v>0.031</v>
      </c>
      <c r="F26" s="10">
        <v>0.031</v>
      </c>
      <c r="H26" s="10" t="s">
        <v>20</v>
      </c>
      <c r="I26" s="41">
        <v>1800</v>
      </c>
      <c r="J26" s="41">
        <v>0.56</v>
      </c>
      <c r="K26" s="32">
        <v>0.77</v>
      </c>
      <c r="L26" s="12"/>
    </row>
    <row r="27" spans="2:12" ht="15.75">
      <c r="B27" s="10" t="s">
        <v>14</v>
      </c>
      <c r="C27" s="10">
        <v>45</v>
      </c>
      <c r="D27" s="10">
        <v>0.03</v>
      </c>
      <c r="E27" s="39">
        <v>0.031</v>
      </c>
      <c r="F27" s="10">
        <v>0.031</v>
      </c>
      <c r="H27" s="10" t="s">
        <v>19</v>
      </c>
      <c r="I27" s="41">
        <v>1700</v>
      </c>
      <c r="J27" s="41">
        <v>0.52</v>
      </c>
      <c r="K27" s="32">
        <v>0.7</v>
      </c>
      <c r="L27" s="12"/>
    </row>
    <row r="28" spans="5:12" ht="15.75">
      <c r="E28" s="28"/>
      <c r="H28" s="10" t="s">
        <v>20</v>
      </c>
      <c r="I28" s="41">
        <v>1700</v>
      </c>
      <c r="J28" s="41">
        <v>0.52</v>
      </c>
      <c r="K28" s="32">
        <v>0.64</v>
      </c>
      <c r="L28" s="12"/>
    </row>
    <row r="29" spans="2:12" ht="15.75">
      <c r="B29" s="10" t="s">
        <v>6</v>
      </c>
      <c r="C29" s="10">
        <v>15</v>
      </c>
      <c r="D29" s="10">
        <v>0.046</v>
      </c>
      <c r="E29" s="39">
        <v>0.048</v>
      </c>
      <c r="F29" s="10">
        <v>0.053</v>
      </c>
      <c r="H29" s="10" t="s">
        <v>19</v>
      </c>
      <c r="I29" s="41">
        <v>1600</v>
      </c>
      <c r="J29" s="41">
        <v>0.47</v>
      </c>
      <c r="K29" s="32">
        <v>0.65</v>
      </c>
      <c r="L29" s="12"/>
    </row>
    <row r="30" spans="2:12" ht="15.75">
      <c r="B30" s="10" t="s">
        <v>6</v>
      </c>
      <c r="C30" s="10">
        <v>15</v>
      </c>
      <c r="D30" s="10">
        <v>0.046</v>
      </c>
      <c r="E30" s="39">
        <v>0.049</v>
      </c>
      <c r="F30" s="10">
        <v>0.055</v>
      </c>
      <c r="H30" s="10" t="s">
        <v>20</v>
      </c>
      <c r="I30" s="41">
        <v>1600</v>
      </c>
      <c r="J30" s="41">
        <v>0.47</v>
      </c>
      <c r="K30" s="32">
        <v>0.58</v>
      </c>
      <c r="L30" s="12"/>
    </row>
    <row r="31" spans="2:6" ht="15.75">
      <c r="B31" s="10" t="s">
        <v>6</v>
      </c>
      <c r="C31" s="10">
        <v>20</v>
      </c>
      <c r="D31" s="10">
        <v>0.04</v>
      </c>
      <c r="E31" s="39">
        <v>0.043</v>
      </c>
      <c r="F31" s="10">
        <v>0.048</v>
      </c>
    </row>
    <row r="32" spans="2:8" ht="15.75">
      <c r="B32" s="10" t="s">
        <v>6</v>
      </c>
      <c r="C32" s="10">
        <v>25</v>
      </c>
      <c r="D32" s="10">
        <v>0.04</v>
      </c>
      <c r="E32" s="39">
        <v>0.043</v>
      </c>
      <c r="F32" s="10">
        <v>0.05</v>
      </c>
      <c r="H32" s="33" t="s">
        <v>33</v>
      </c>
    </row>
    <row r="33" spans="2:8" ht="15.75">
      <c r="B33" s="10" t="s">
        <v>6</v>
      </c>
      <c r="C33" s="10">
        <v>30</v>
      </c>
      <c r="D33" s="10">
        <v>0.04</v>
      </c>
      <c r="E33" s="39">
        <v>0.042</v>
      </c>
      <c r="F33" s="10">
        <v>0.046</v>
      </c>
      <c r="H33" s="33" t="s">
        <v>34</v>
      </c>
    </row>
    <row r="34" spans="2:6" ht="15.75">
      <c r="B34" s="10" t="s">
        <v>6</v>
      </c>
      <c r="C34" s="10">
        <v>35</v>
      </c>
      <c r="D34" s="10">
        <v>0.039</v>
      </c>
      <c r="E34" s="39">
        <v>0.041</v>
      </c>
      <c r="F34" s="10">
        <v>0.046</v>
      </c>
    </row>
    <row r="35" spans="2:6" ht="15.75">
      <c r="B35" s="10" t="s">
        <v>6</v>
      </c>
      <c r="C35" s="10">
        <v>45</v>
      </c>
      <c r="D35" s="10">
        <v>0.039</v>
      </c>
      <c r="E35" s="39">
        <v>0.041</v>
      </c>
      <c r="F35" s="10">
        <v>0.045</v>
      </c>
    </row>
    <row r="36" spans="2:6" ht="15.75">
      <c r="B36" s="10" t="s">
        <v>6</v>
      </c>
      <c r="C36" s="10">
        <v>60</v>
      </c>
      <c r="D36" s="10">
        <v>0.038</v>
      </c>
      <c r="E36" s="39">
        <v>0.0419</v>
      </c>
      <c r="F36" s="10">
        <v>0.045</v>
      </c>
    </row>
    <row r="37" spans="2:6" ht="15.75">
      <c r="B37" s="10" t="s">
        <v>6</v>
      </c>
      <c r="C37" s="10">
        <v>75</v>
      </c>
      <c r="D37" s="10">
        <v>0.04</v>
      </c>
      <c r="E37" s="39">
        <v>0.044899999999999995</v>
      </c>
      <c r="F37" s="10">
        <v>0.047</v>
      </c>
    </row>
    <row r="38" spans="2:6" ht="15.75">
      <c r="B38" s="10" t="s">
        <v>6</v>
      </c>
      <c r="C38" s="10">
        <v>100</v>
      </c>
      <c r="D38" s="10">
        <v>0.044</v>
      </c>
      <c r="E38" s="39">
        <v>0.05</v>
      </c>
      <c r="F38" s="10">
        <v>0.065</v>
      </c>
    </row>
    <row r="39" spans="2:8" ht="15.75">
      <c r="B39" s="10" t="s">
        <v>6</v>
      </c>
      <c r="C39" s="10">
        <v>125</v>
      </c>
      <c r="D39" s="10">
        <v>0.044</v>
      </c>
      <c r="E39" s="39">
        <v>0.0568</v>
      </c>
      <c r="F39" s="10">
        <v>0.07</v>
      </c>
      <c r="H39" s="29" t="s">
        <v>9</v>
      </c>
    </row>
    <row r="40" spans="2:8" ht="15.75">
      <c r="B40" s="10" t="s">
        <v>6</v>
      </c>
      <c r="C40" s="10">
        <v>150</v>
      </c>
      <c r="D40" s="10">
        <v>0.05</v>
      </c>
      <c r="E40" s="39">
        <v>0.06520000000000001</v>
      </c>
      <c r="F40" s="10">
        <v>0.073</v>
      </c>
      <c r="H40" s="29" t="s">
        <v>32</v>
      </c>
    </row>
    <row r="41" spans="2:8" ht="15.75">
      <c r="B41" s="10" t="s">
        <v>6</v>
      </c>
      <c r="C41" s="10">
        <v>175</v>
      </c>
      <c r="D41" s="10">
        <v>0.052</v>
      </c>
      <c r="E41" s="39">
        <v>0.072</v>
      </c>
      <c r="F41" s="10">
        <v>0.076</v>
      </c>
      <c r="H41" s="30" t="s">
        <v>23</v>
      </c>
    </row>
    <row r="42" spans="2:8" ht="15.75">
      <c r="B42" s="10" t="s">
        <v>6</v>
      </c>
      <c r="C42" s="10">
        <v>200</v>
      </c>
      <c r="D42" s="10">
        <v>0.056</v>
      </c>
      <c r="E42" s="39">
        <v>0.076</v>
      </c>
      <c r="F42" s="10">
        <v>0.08</v>
      </c>
      <c r="H42" s="30" t="s">
        <v>10</v>
      </c>
    </row>
    <row r="43" spans="2:8" ht="15.75">
      <c r="B43" s="10" t="s">
        <v>6</v>
      </c>
      <c r="C43" s="10">
        <v>225</v>
      </c>
      <c r="D43" s="10">
        <v>0.058</v>
      </c>
      <c r="E43" s="39">
        <v>0.08360000000000001</v>
      </c>
      <c r="F43" s="10">
        <v>0.084</v>
      </c>
      <c r="H43" s="30" t="s">
        <v>11</v>
      </c>
    </row>
    <row r="71" ht="15.75">
      <c r="C71" s="6"/>
    </row>
    <row r="72" ht="15.75">
      <c r="C72" s="6"/>
    </row>
    <row r="73" ht="15.75">
      <c r="C73" s="6"/>
    </row>
    <row r="74" ht="15.75">
      <c r="C74" s="6"/>
    </row>
    <row r="75" ht="15.75">
      <c r="C75" s="6"/>
    </row>
    <row r="76" ht="15.75">
      <c r="C76" s="6"/>
    </row>
    <row r="77" ht="15.75">
      <c r="C77" s="7"/>
    </row>
    <row r="78" ht="15.75">
      <c r="C78" s="7"/>
    </row>
    <row r="79" ht="15.75">
      <c r="C79" s="6"/>
    </row>
    <row r="80" ht="15.75">
      <c r="C80" s="6"/>
    </row>
    <row r="81" ht="15.75">
      <c r="C81" s="6"/>
    </row>
    <row r="82" ht="15.75">
      <c r="C82" s="6"/>
    </row>
    <row r="83" ht="15.75">
      <c r="C83" s="6"/>
    </row>
  </sheetData>
  <sheetProtection password="CF42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Засекреченный</dc:creator>
  <cp:keywords/>
  <dc:description/>
  <cp:lastModifiedBy>Александр</cp:lastModifiedBy>
  <dcterms:created xsi:type="dcterms:W3CDTF">2001-03-19T21:20:50Z</dcterms:created>
  <dcterms:modified xsi:type="dcterms:W3CDTF">2018-11-14T18:04:15Z</dcterms:modified>
  <cp:category/>
  <cp:version/>
  <cp:contentType/>
  <cp:contentStatus/>
</cp:coreProperties>
</file>