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285" activeTab="0"/>
  </bookViews>
  <sheets>
    <sheet name="Лаб.работа №6" sheetId="1" r:id="rId1"/>
    <sheet name="W-кинетика" sheetId="2" r:id="rId2"/>
    <sheet name="W-максим." sheetId="3" r:id="rId3"/>
    <sheet name="Пористость" sheetId="4" r:id="rId4"/>
    <sheet name="Плотность" sheetId="5" r:id="rId5"/>
  </sheets>
  <definedNames/>
  <calcPr fullCalcOnLoad="1"/>
</workbook>
</file>

<file path=xl/sharedStrings.xml><?xml version="1.0" encoding="utf-8"?>
<sst xmlns="http://schemas.openxmlformats.org/spreadsheetml/2006/main" count="59" uniqueCount="53">
  <si>
    <t>Алгоритм расчета</t>
  </si>
  <si>
    <t>Цель работы - определить и сопоставить поровую характеристику цементного камня</t>
  </si>
  <si>
    <t xml:space="preserve">  на основе портландцемента, шлакопортландцемента, шлако-щелочного или других видов гидравлических</t>
  </si>
  <si>
    <t xml:space="preserve">  вяжущих. Ее взамосвязь с основными физико-механическими свойствами камня.</t>
  </si>
  <si>
    <t xml:space="preserve"> шлакопортланд-, шлако-щелочного и других вяжущих, полученные на предыдущих лабораторных работах.</t>
  </si>
  <si>
    <t>Порядок выполнения работы</t>
  </si>
  <si>
    <t>Лабораторная работа N 6</t>
  </si>
  <si>
    <t>ОЦЕНКА ПОРОВОЙ СТРУКТУРЫ ЦЕМЕНТНОГО КАМНЯ</t>
  </si>
  <si>
    <t>ПО  КИНЕТИКЕ  КАПИЛЛЯРНОЙ  ПРОПИТКИ  ОБРАЗЦА</t>
  </si>
  <si>
    <t>24 часа</t>
  </si>
  <si>
    <r>
      <t xml:space="preserve">Показания весов при взвешивании образцов   в воде,   </t>
    </r>
    <r>
      <rPr>
        <b/>
        <sz val="10"/>
        <color indexed="48"/>
        <rFont val="Times New Roman"/>
        <family val="1"/>
      </rPr>
      <t>F</t>
    </r>
    <r>
      <rPr>
        <b/>
        <vertAlign val="subscript"/>
        <sz val="10"/>
        <color indexed="48"/>
        <rFont val="Times New Roman"/>
        <family val="1"/>
      </rPr>
      <t>i</t>
    </r>
    <r>
      <rPr>
        <b/>
        <sz val="10"/>
        <rFont val="Times New Roman"/>
        <family val="1"/>
      </rPr>
      <t xml:space="preserve">,  грамм, </t>
    </r>
  </si>
  <si>
    <t>Ami</t>
  </si>
  <si>
    <t>Протокол капиллярной пропитки</t>
  </si>
  <si>
    <t>Размеры образца, см :</t>
  </si>
  <si>
    <t>а  =</t>
  </si>
  <si>
    <t>b  =</t>
  </si>
  <si>
    <t>c  =</t>
  </si>
  <si>
    <t>Qi</t>
  </si>
  <si>
    <t>образец №1</t>
  </si>
  <si>
    <t>образец №2</t>
  </si>
  <si>
    <t>образец №3</t>
  </si>
  <si>
    <t>Вес сухих образцов,  г</t>
  </si>
  <si>
    <t>Образец №1</t>
  </si>
  <si>
    <t>Образец №2</t>
  </si>
  <si>
    <t>Образец №3</t>
  </si>
  <si>
    <r>
      <t xml:space="preserve">  1)   Образцы  сушат  при  температуре 95-105</t>
    </r>
    <r>
      <rPr>
        <b/>
        <vertAlign val="superscript"/>
        <sz val="11"/>
        <rFont val="Times New Roman"/>
        <family val="1"/>
      </rPr>
      <t>о</t>
    </r>
    <r>
      <rPr>
        <b/>
        <sz val="11"/>
        <rFont val="Times New Roman"/>
        <family val="1"/>
      </rPr>
      <t xml:space="preserve">C в сушильном шкафу до постоянного веса  </t>
    </r>
    <r>
      <rPr>
        <b/>
        <sz val="11"/>
        <color indexed="48"/>
        <rFont val="Times New Roman"/>
        <family val="1"/>
      </rPr>
      <t>(Р</t>
    </r>
    <r>
      <rPr>
        <b/>
        <vertAlign val="subscript"/>
        <sz val="11"/>
        <color indexed="48"/>
        <rFont val="Times New Roman"/>
        <family val="1"/>
      </rPr>
      <t>сух</t>
    </r>
    <r>
      <rPr>
        <b/>
        <sz val="11"/>
        <color indexed="48"/>
        <rFont val="Times New Roman"/>
        <family val="1"/>
      </rPr>
      <t>)</t>
    </r>
    <r>
      <rPr>
        <b/>
        <sz val="11"/>
        <rFont val="Times New Roman"/>
        <family val="1"/>
      </rPr>
      <t>.</t>
    </r>
  </si>
  <si>
    <r>
      <t xml:space="preserve">  2)   Производят гидростатическое взвешивание образцов </t>
    </r>
    <r>
      <rPr>
        <b/>
        <u val="single"/>
        <sz val="11"/>
        <rFont val="Times New Roman"/>
        <family val="1"/>
      </rPr>
      <t>в воде</t>
    </r>
    <r>
      <rPr>
        <b/>
        <sz val="11"/>
        <rFont val="Times New Roman"/>
        <family val="1"/>
      </rPr>
      <t xml:space="preserve"> </t>
    </r>
    <r>
      <rPr>
        <b/>
        <sz val="11"/>
        <color indexed="48"/>
        <rFont val="Times New Roman"/>
        <family val="1"/>
      </rPr>
      <t>(F</t>
    </r>
    <r>
      <rPr>
        <b/>
        <vertAlign val="subscript"/>
        <sz val="11"/>
        <color indexed="48"/>
        <rFont val="Times New Roman"/>
        <family val="1"/>
      </rPr>
      <t>i</t>
    </r>
    <r>
      <rPr>
        <b/>
        <sz val="11"/>
        <color indexed="48"/>
        <rFont val="Times New Roman"/>
        <family val="1"/>
      </rPr>
      <t>)</t>
    </r>
    <r>
      <rPr>
        <b/>
        <sz val="11"/>
        <rFont val="Times New Roman"/>
        <family val="1"/>
      </rPr>
      <t xml:space="preserve"> через определенные отрезки</t>
    </r>
  </si>
  <si>
    <r>
      <t xml:space="preserve">         времени, а также через 24 часа </t>
    </r>
    <r>
      <rPr>
        <b/>
        <sz val="11"/>
        <color indexed="48"/>
        <rFont val="Times New Roman"/>
        <family val="1"/>
      </rPr>
      <t>(F</t>
    </r>
    <r>
      <rPr>
        <b/>
        <vertAlign val="subscript"/>
        <sz val="11"/>
        <color indexed="48"/>
        <rFont val="Times New Roman"/>
        <family val="1"/>
      </rPr>
      <t>max</t>
    </r>
    <r>
      <rPr>
        <b/>
        <sz val="11"/>
        <color indexed="48"/>
        <rFont val="Times New Roman"/>
        <family val="1"/>
      </rPr>
      <t>)</t>
    </r>
    <r>
      <rPr>
        <b/>
        <sz val="11"/>
        <rFont val="Times New Roman"/>
        <family val="1"/>
      </rPr>
      <t>.</t>
    </r>
  </si>
  <si>
    <r>
      <t xml:space="preserve">  W</t>
    </r>
    <r>
      <rPr>
        <b/>
        <vertAlign val="subscript"/>
        <sz val="11"/>
        <color indexed="43"/>
        <rFont val="Arial"/>
        <family val="2"/>
      </rPr>
      <t>i</t>
    </r>
    <r>
      <rPr>
        <b/>
        <sz val="11"/>
        <color indexed="43"/>
        <rFont val="Arial"/>
        <family val="2"/>
      </rPr>
      <t xml:space="preserve"> = [F</t>
    </r>
    <r>
      <rPr>
        <b/>
        <vertAlign val="subscript"/>
        <sz val="11"/>
        <color indexed="43"/>
        <rFont val="Arial"/>
        <family val="2"/>
      </rPr>
      <t>i</t>
    </r>
    <r>
      <rPr>
        <b/>
        <sz val="11"/>
        <color indexed="43"/>
        <rFont val="Arial"/>
        <family val="2"/>
      </rPr>
      <t xml:space="preserve"> - (P</t>
    </r>
    <r>
      <rPr>
        <b/>
        <vertAlign val="subscript"/>
        <sz val="11"/>
        <color indexed="43"/>
        <rFont val="Arial"/>
        <family val="2"/>
      </rPr>
      <t>сух</t>
    </r>
    <r>
      <rPr>
        <b/>
        <sz val="11"/>
        <color indexed="43"/>
        <rFont val="Arial"/>
        <family val="2"/>
      </rPr>
      <t xml:space="preserve"> - a*b*c)]/Р</t>
    </r>
    <r>
      <rPr>
        <b/>
        <vertAlign val="subscript"/>
        <sz val="11"/>
        <color indexed="43"/>
        <rFont val="Arial"/>
        <family val="2"/>
      </rPr>
      <t>сух</t>
    </r>
    <r>
      <rPr>
        <b/>
        <sz val="11"/>
        <color indexed="43"/>
        <rFont val="Arial"/>
        <family val="2"/>
      </rPr>
      <t xml:space="preserve"> *100</t>
    </r>
  </si>
  <si>
    <t xml:space="preserve">  3)   Данные ввести в таблицу протокола записи капиллярной пропитки.</t>
  </si>
  <si>
    <t>- Общая пористость,  % объемных:</t>
  </si>
  <si>
    <r>
      <t>Введите исходные данные (</t>
    </r>
    <r>
      <rPr>
        <b/>
        <sz val="10.5"/>
        <color indexed="26"/>
        <rFont val="Arial"/>
        <family val="2"/>
      </rPr>
      <t>в желтые ячейки</t>
    </r>
    <r>
      <rPr>
        <b/>
        <sz val="10.5"/>
        <color indexed="9"/>
        <rFont val="Arial"/>
        <family val="2"/>
      </rPr>
      <t>)</t>
    </r>
  </si>
  <si>
    <r>
      <t xml:space="preserve">   П = W</t>
    </r>
    <r>
      <rPr>
        <b/>
        <vertAlign val="subscript"/>
        <sz val="11"/>
        <color indexed="43"/>
        <rFont val="Arial"/>
        <family val="2"/>
      </rPr>
      <t>max</t>
    </r>
    <r>
      <rPr>
        <b/>
        <sz val="11"/>
        <color indexed="43"/>
        <rFont val="Arial"/>
        <family val="2"/>
      </rPr>
      <t xml:space="preserve"> * p </t>
    </r>
  </si>
  <si>
    <t xml:space="preserve">  Построить  зависимость скорости влагонасыщения образца во времени.</t>
  </si>
  <si>
    <t>Обработка результатов</t>
  </si>
  <si>
    <r>
      <t xml:space="preserve">Время, </t>
    </r>
    <r>
      <rPr>
        <b/>
        <sz val="10"/>
        <color indexed="12"/>
        <rFont val="Times New Roman"/>
        <family val="1"/>
      </rPr>
      <t>Т</t>
    </r>
    <r>
      <rPr>
        <b/>
        <sz val="10"/>
        <rFont val="Times New Roman"/>
        <family val="1"/>
      </rPr>
      <t>, мин</t>
    </r>
  </si>
  <si>
    <t>- Средняя плотн.сухого образца, г/см3:</t>
  </si>
  <si>
    <r>
      <t>Максимальное водонасыщение, W</t>
    </r>
    <r>
      <rPr>
        <b/>
        <vertAlign val="subscript"/>
        <sz val="10.5"/>
        <color indexed="9"/>
        <rFont val="Times New Roman"/>
        <family val="1"/>
      </rPr>
      <t>max</t>
    </r>
    <r>
      <rPr>
        <b/>
        <sz val="10.5"/>
        <color indexed="9"/>
        <rFont val="Times New Roman"/>
        <family val="1"/>
      </rPr>
      <t>, % масс.</t>
    </r>
  </si>
  <si>
    <t>Параметры</t>
  </si>
  <si>
    <t xml:space="preserve">                 некорректность выполненных измерений.   </t>
  </si>
  <si>
    <t xml:space="preserve">                Опыты следует переделать.</t>
  </si>
  <si>
    <r>
      <t>Средняя плот-ность, р, кг/м</t>
    </r>
    <r>
      <rPr>
        <b/>
        <vertAlign val="superscript"/>
        <sz val="10.5"/>
        <color indexed="9"/>
        <rFont val="Times New Roman"/>
        <family val="1"/>
      </rPr>
      <t>3</t>
    </r>
  </si>
  <si>
    <t>Гелевера А.Г.</t>
  </si>
  <si>
    <t>Выполнил</t>
  </si>
  <si>
    <r>
      <t xml:space="preserve">   р = Р</t>
    </r>
    <r>
      <rPr>
        <b/>
        <vertAlign val="subscript"/>
        <sz val="11"/>
        <color indexed="43"/>
        <rFont val="Arial"/>
        <family val="2"/>
      </rPr>
      <t>сух</t>
    </r>
    <r>
      <rPr>
        <b/>
        <sz val="11"/>
        <color indexed="43"/>
        <rFont val="Arial"/>
        <family val="2"/>
      </rPr>
      <t>/(a*b*c) ;</t>
    </r>
  </si>
  <si>
    <r>
      <t xml:space="preserve">        веса образцов в воде </t>
    </r>
    <r>
      <rPr>
        <b/>
        <sz val="11"/>
        <color indexed="48"/>
        <rFont val="Times New Roman"/>
        <family val="1"/>
      </rPr>
      <t>(F</t>
    </r>
    <r>
      <rPr>
        <b/>
        <vertAlign val="subscript"/>
        <sz val="11"/>
        <color indexed="48"/>
        <rFont val="Times New Roman"/>
        <family val="1"/>
      </rPr>
      <t>i</t>
    </r>
    <r>
      <rPr>
        <b/>
        <sz val="11"/>
        <color indexed="48"/>
        <rFont val="Times New Roman"/>
        <family val="1"/>
      </rPr>
      <t>)</t>
    </r>
    <r>
      <rPr>
        <b/>
        <sz val="11"/>
        <rFont val="Times New Roman"/>
        <family val="1"/>
      </rPr>
      <t xml:space="preserve"> в течение времени </t>
    </r>
    <r>
      <rPr>
        <b/>
        <sz val="11"/>
        <color indexed="48"/>
        <rFont val="Times New Roman"/>
        <family val="1"/>
      </rPr>
      <t>(T)</t>
    </r>
    <r>
      <rPr>
        <b/>
        <sz val="11"/>
        <rFont val="Times New Roman"/>
        <family val="1"/>
      </rPr>
      <t>.</t>
    </r>
  </si>
  <si>
    <t xml:space="preserve">    Экспериментальной основой работы является запись процесса пропитки - изменения</t>
  </si>
  <si>
    <t>- Влагосодержание,  % масс.:</t>
  </si>
  <si>
    <t xml:space="preserve">           2)  Для просмотра графиков,  откройте соответствующие листы</t>
  </si>
  <si>
    <r>
      <t>Водонасыщение,  % масс.              W</t>
    </r>
    <r>
      <rPr>
        <b/>
        <vertAlign val="subscript"/>
        <sz val="10"/>
        <rFont val="Times New Roman"/>
        <family val="1"/>
      </rPr>
      <t>i</t>
    </r>
  </si>
  <si>
    <r>
      <t xml:space="preserve">Примечания:  1)  Наличие в расчетах  </t>
    </r>
    <r>
      <rPr>
        <b/>
        <sz val="11"/>
        <color indexed="10"/>
        <rFont val="Times New Roman"/>
        <family val="1"/>
      </rPr>
      <t>отрицательных</t>
    </r>
    <r>
      <rPr>
        <b/>
        <sz val="11"/>
        <color indexed="33"/>
        <rFont val="Times New Roman"/>
        <family val="1"/>
      </rPr>
      <t xml:space="preserve"> </t>
    </r>
    <r>
      <rPr>
        <b/>
        <sz val="11"/>
        <color indexed="9"/>
        <rFont val="Times New Roman"/>
        <family val="1"/>
      </rPr>
      <t>значений W</t>
    </r>
    <r>
      <rPr>
        <b/>
        <vertAlign val="subscript"/>
        <sz val="11"/>
        <color indexed="9"/>
        <rFont val="Times New Roman"/>
        <family val="1"/>
      </rPr>
      <t>i</t>
    </r>
    <r>
      <rPr>
        <b/>
        <sz val="11"/>
        <color indexed="9"/>
        <rFont val="Times New Roman"/>
        <family val="1"/>
      </rPr>
      <t xml:space="preserve"> указывает на </t>
    </r>
  </si>
  <si>
    <t>Общая открытая пористость, % объемн.</t>
  </si>
  <si>
    <r>
      <t>Исходные материалы  -  образцы-кубы 7</t>
    </r>
    <r>
      <rPr>
        <b/>
        <sz val="11"/>
        <color indexed="48"/>
        <rFont val="Times New Roman"/>
        <family val="1"/>
      </rPr>
      <t>*</t>
    </r>
    <r>
      <rPr>
        <b/>
        <i/>
        <sz val="11"/>
        <color indexed="48"/>
        <rFont val="Times New Roman"/>
        <family val="1"/>
      </rPr>
      <t>7</t>
    </r>
    <r>
      <rPr>
        <b/>
        <sz val="11"/>
        <color indexed="48"/>
        <rFont val="Times New Roman"/>
        <family val="1"/>
      </rPr>
      <t>*</t>
    </r>
    <r>
      <rPr>
        <b/>
        <i/>
        <sz val="11"/>
        <color indexed="48"/>
        <rFont val="Times New Roman"/>
        <family val="1"/>
      </rPr>
      <t>7 cm  (или балочки 4</t>
    </r>
    <r>
      <rPr>
        <b/>
        <sz val="11"/>
        <color indexed="48"/>
        <rFont val="Times New Roman"/>
        <family val="1"/>
      </rPr>
      <t>*</t>
    </r>
    <r>
      <rPr>
        <b/>
        <i/>
        <sz val="11"/>
        <color indexed="48"/>
        <rFont val="Times New Roman"/>
        <family val="1"/>
      </rPr>
      <t>4</t>
    </r>
    <r>
      <rPr>
        <b/>
        <sz val="11"/>
        <color indexed="48"/>
        <rFont val="Times New Roman"/>
        <family val="1"/>
      </rPr>
      <t>*</t>
    </r>
    <r>
      <rPr>
        <b/>
        <i/>
        <sz val="11"/>
        <color indexed="48"/>
        <rFont val="Times New Roman"/>
        <family val="1"/>
      </rPr>
      <t>16 cm) на основе портланд-,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</si>
</sst>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_-* #,##0\ &quot;грн&quot;_-;\-* #,##0\ &quot;грн&quot;_-;_-* &quot;-&quot;\ &quot;грн&quot;_-;_-@_-"/>
    <numFmt numFmtId="177" formatCode="_-* #,##0\ _г_р_н_-;\-* #,##0\ _г_р_н_-;_-* &quot;-&quot;\ _г_р_н_-;_-@_-"/>
    <numFmt numFmtId="178" formatCode="_-* #,##0.00\ &quot;грн&quot;_-;\-* #,##0.00\ &quot;грн&quot;_-;_-* &quot;-&quot;??\ &quot;грн&quot;_-;_-@_-"/>
    <numFmt numFmtId="179" formatCode="_-* #,##0.00\ _г_р_н_-;\-* #,##0.00\ _г_р_н_-;_-* &quot;-&quot;??\ _г_р_н_-;_-@_-"/>
    <numFmt numFmtId="180" formatCode="0.000"/>
    <numFmt numFmtId="181" formatCode="0.0000"/>
    <numFmt numFmtId="182" formatCode="0.00_ ;[Red]\-0.00\ "/>
    <numFmt numFmtId="183" formatCode="0.00000"/>
    <numFmt numFmtId="184" formatCode="0.000%"/>
    <numFmt numFmtId="185" formatCode="0.0"/>
    <numFmt numFmtId="186" formatCode="0_ ;[Red]\-0\ "/>
  </numFmts>
  <fonts count="60">
    <font>
      <sz val="12"/>
      <name val="Times New Roman"/>
      <family val="0"/>
    </font>
    <font>
      <sz val="10"/>
      <color indexed="48"/>
      <name val="Arial"/>
      <family val="2"/>
    </font>
    <font>
      <b/>
      <sz val="9"/>
      <color indexed="48"/>
      <name val="Arial"/>
      <family val="2"/>
    </font>
    <font>
      <sz val="10"/>
      <name val="Arial"/>
      <family val="2"/>
    </font>
    <font>
      <b/>
      <sz val="11"/>
      <color indexed="43"/>
      <name val="Arial"/>
      <family val="2"/>
    </font>
    <font>
      <b/>
      <sz val="10"/>
      <color indexed="43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0"/>
    </font>
    <font>
      <b/>
      <sz val="10"/>
      <color indexed="9"/>
      <name val="Arial"/>
      <family val="2"/>
    </font>
    <font>
      <b/>
      <sz val="10"/>
      <color indexed="48"/>
      <name val="Times New Roman"/>
      <family val="1"/>
    </font>
    <font>
      <b/>
      <sz val="10"/>
      <color indexed="13"/>
      <name val="Times New Roman"/>
      <family val="1"/>
    </font>
    <font>
      <b/>
      <vertAlign val="subscript"/>
      <sz val="10"/>
      <color indexed="48"/>
      <name val="Times New Roman"/>
      <family val="1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57"/>
      <name val="Times New Roman"/>
      <family val="1"/>
    </font>
    <font>
      <b/>
      <sz val="13.75"/>
      <name val="Times New Roman"/>
      <family val="1"/>
    </font>
    <font>
      <sz val="11"/>
      <color indexed="43"/>
      <name val="Arial"/>
      <family val="2"/>
    </font>
    <font>
      <sz val="11"/>
      <color indexed="4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vertAlign val="subscript"/>
      <sz val="10"/>
      <name val="Times New Roman"/>
      <family val="1"/>
    </font>
    <font>
      <sz val="11"/>
      <name val="Arial"/>
      <family val="2"/>
    </font>
    <font>
      <b/>
      <i/>
      <sz val="11"/>
      <color indexed="48"/>
      <name val="Times New Roman"/>
      <family val="1"/>
    </font>
    <font>
      <i/>
      <sz val="11"/>
      <color indexed="48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48"/>
      <name val="Times New Roman"/>
      <family val="1"/>
    </font>
    <font>
      <b/>
      <vertAlign val="subscript"/>
      <sz val="11"/>
      <color indexed="48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43"/>
      <name val="Arial"/>
      <family val="2"/>
    </font>
    <font>
      <sz val="11"/>
      <color indexed="9"/>
      <name val="Times New Roman"/>
      <family val="0"/>
    </font>
    <font>
      <b/>
      <sz val="11"/>
      <color indexed="9"/>
      <name val="Arial"/>
      <family val="2"/>
    </font>
    <font>
      <b/>
      <vertAlign val="subscript"/>
      <sz val="11"/>
      <color indexed="43"/>
      <name val="Arial"/>
      <family val="2"/>
    </font>
    <font>
      <b/>
      <sz val="11"/>
      <color indexed="9"/>
      <name val="Times New Roman"/>
      <family val="1"/>
    </font>
    <font>
      <b/>
      <u val="single"/>
      <sz val="12"/>
      <color indexed="43"/>
      <name val="Times New Roman"/>
      <family val="1"/>
    </font>
    <font>
      <b/>
      <sz val="10.5"/>
      <color indexed="9"/>
      <name val="Arial"/>
      <family val="2"/>
    </font>
    <font>
      <b/>
      <sz val="10.5"/>
      <color indexed="26"/>
      <name val="Arial"/>
      <family val="2"/>
    </font>
    <font>
      <b/>
      <sz val="12"/>
      <color indexed="13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Times New Roman"/>
      <family val="1"/>
    </font>
    <font>
      <b/>
      <sz val="10"/>
      <color indexed="12"/>
      <name val="Times New Roman"/>
      <family val="1"/>
    </font>
    <font>
      <b/>
      <sz val="10.5"/>
      <color indexed="9"/>
      <name val="Times New Roman"/>
      <family val="1"/>
    </font>
    <font>
      <b/>
      <vertAlign val="subscript"/>
      <sz val="11"/>
      <color indexed="9"/>
      <name val="Times New Roman"/>
      <family val="1"/>
    </font>
    <font>
      <b/>
      <sz val="11"/>
      <color indexed="33"/>
      <name val="Times New Roman"/>
      <family val="1"/>
    </font>
    <font>
      <b/>
      <vertAlign val="subscript"/>
      <sz val="10.5"/>
      <color indexed="9"/>
      <name val="Times New Roman"/>
      <family val="1"/>
    </font>
    <font>
      <b/>
      <vertAlign val="superscript"/>
      <sz val="10.5"/>
      <color indexed="9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9.75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0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6"/>
      <name val="Arial"/>
      <family val="2"/>
    </font>
    <font>
      <b/>
      <sz val="11"/>
      <color indexed="10"/>
      <name val="Times New Roman"/>
      <family val="1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3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2" fillId="5" borderId="0" xfId="0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0" fontId="4" fillId="6" borderId="0" xfId="0" applyFont="1" applyFill="1" applyAlignment="1" applyProtection="1">
      <alignment horizontal="center"/>
      <protection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Alignment="1">
      <alignment vertical="top"/>
    </xf>
    <xf numFmtId="0" fontId="0" fillId="4" borderId="0" xfId="0" applyFill="1" applyBorder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21" fillId="8" borderId="1" xfId="0" applyFont="1" applyFill="1" applyBorder="1" applyAlignment="1">
      <alignment horizontal="center" vertical="center" wrapText="1"/>
    </xf>
    <xf numFmtId="182" fontId="22" fillId="8" borderId="2" xfId="0" applyNumberFormat="1" applyFont="1" applyFill="1" applyBorder="1" applyAlignment="1">
      <alignment horizontal="center"/>
    </xf>
    <xf numFmtId="182" fontId="22" fillId="8" borderId="1" xfId="0" applyNumberFormat="1" applyFont="1" applyFill="1" applyBorder="1" applyAlignment="1">
      <alignment horizontal="center"/>
    </xf>
    <xf numFmtId="182" fontId="22" fillId="8" borderId="3" xfId="0" applyNumberFormat="1" applyFont="1" applyFill="1" applyBorder="1" applyAlignment="1">
      <alignment horizontal="center"/>
    </xf>
    <xf numFmtId="182" fontId="22" fillId="8" borderId="4" xfId="0" applyNumberFormat="1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19" fillId="6" borderId="0" xfId="0" applyFont="1" applyFill="1" applyAlignment="1">
      <alignment horizontal="left"/>
    </xf>
    <xf numFmtId="0" fontId="20" fillId="6" borderId="0" xfId="0" applyFont="1" applyFill="1" applyAlignment="1">
      <alignment/>
    </xf>
    <xf numFmtId="0" fontId="15" fillId="6" borderId="0" xfId="0" applyFont="1" applyFill="1" applyAlignment="1">
      <alignment/>
    </xf>
    <xf numFmtId="0" fontId="24" fillId="3" borderId="0" xfId="0" applyFont="1" applyFill="1" applyAlignment="1">
      <alignment horizontal="left"/>
    </xf>
    <xf numFmtId="0" fontId="15" fillId="3" borderId="0" xfId="0" applyFont="1" applyFill="1" applyAlignment="1">
      <alignment/>
    </xf>
    <xf numFmtId="0" fontId="25" fillId="5" borderId="0" xfId="0" applyFont="1" applyFill="1" applyAlignment="1">
      <alignment horizontal="left"/>
    </xf>
    <xf numFmtId="0" fontId="25" fillId="5" borderId="0" xfId="0" applyFont="1" applyFill="1" applyAlignment="1" applyProtection="1">
      <alignment horizontal="left"/>
      <protection/>
    </xf>
    <xf numFmtId="0" fontId="26" fillId="5" borderId="0" xfId="0" applyFont="1" applyFill="1" applyAlignment="1">
      <alignment horizontal="left"/>
    </xf>
    <xf numFmtId="0" fontId="15" fillId="5" borderId="0" xfId="0" applyFont="1" applyFill="1" applyAlignment="1">
      <alignment/>
    </xf>
    <xf numFmtId="0" fontId="26" fillId="5" borderId="0" xfId="0" applyFont="1" applyFill="1" applyAlignment="1" applyProtection="1">
      <alignment horizontal="left"/>
      <protection/>
    </xf>
    <xf numFmtId="0" fontId="25" fillId="5" borderId="0" xfId="0" applyFont="1" applyFill="1" applyAlignment="1" applyProtection="1">
      <alignment horizontal="left" vertical="top"/>
      <protection/>
    </xf>
    <xf numFmtId="0" fontId="25" fillId="5" borderId="0" xfId="0" applyFont="1" applyFill="1" applyAlignment="1">
      <alignment horizontal="left" vertical="top"/>
    </xf>
    <xf numFmtId="0" fontId="26" fillId="5" borderId="0" xfId="0" applyFont="1" applyFill="1" applyAlignment="1">
      <alignment horizontal="left" vertical="top"/>
    </xf>
    <xf numFmtId="0" fontId="15" fillId="5" borderId="0" xfId="0" applyFont="1" applyFill="1" applyAlignment="1">
      <alignment vertical="top"/>
    </xf>
    <xf numFmtId="0" fontId="19" fillId="9" borderId="0" xfId="0" applyFont="1" applyFill="1" applyAlignment="1">
      <alignment horizontal="left"/>
    </xf>
    <xf numFmtId="0" fontId="15" fillId="2" borderId="0" xfId="0" applyFont="1" applyFill="1" applyAlignment="1">
      <alignment/>
    </xf>
    <xf numFmtId="0" fontId="4" fillId="9" borderId="0" xfId="0" applyFont="1" applyFill="1" applyAlignment="1" applyProtection="1">
      <alignment horizontal="center" vertical="top"/>
      <protection/>
    </xf>
    <xf numFmtId="0" fontId="22" fillId="7" borderId="0" xfId="0" applyFont="1" applyFill="1" applyAlignment="1" applyProtection="1">
      <alignment horizontal="left"/>
      <protection/>
    </xf>
    <xf numFmtId="0" fontId="22" fillId="7" borderId="0" xfId="0" applyFont="1" applyFill="1" applyAlignment="1">
      <alignment horizontal="left"/>
    </xf>
    <xf numFmtId="0" fontId="15" fillId="7" borderId="0" xfId="0" applyFont="1" applyFill="1" applyAlignment="1">
      <alignment/>
    </xf>
    <xf numFmtId="0" fontId="24" fillId="7" borderId="0" xfId="0" applyFont="1" applyFill="1" applyBorder="1" applyAlignment="1">
      <alignment horizontal="left"/>
    </xf>
    <xf numFmtId="0" fontId="24" fillId="4" borderId="0" xfId="0" applyFont="1" applyFill="1" applyAlignment="1">
      <alignment horizontal="left"/>
    </xf>
    <xf numFmtId="0" fontId="15" fillId="4" borderId="0" xfId="0" applyFont="1" applyFill="1" applyAlignment="1">
      <alignment/>
    </xf>
    <xf numFmtId="0" fontId="31" fillId="4" borderId="0" xfId="0" applyFont="1" applyFill="1" applyAlignment="1" applyProtection="1">
      <alignment horizontal="center"/>
      <protection/>
    </xf>
    <xf numFmtId="0" fontId="32" fillId="4" borderId="0" xfId="0" applyFont="1" applyFill="1" applyAlignment="1">
      <alignment/>
    </xf>
    <xf numFmtId="0" fontId="33" fillId="4" borderId="0" xfId="0" applyFont="1" applyFill="1" applyAlignment="1">
      <alignment horizontal="left"/>
    </xf>
    <xf numFmtId="0" fontId="4" fillId="4" borderId="0" xfId="0" applyFont="1" applyFill="1" applyAlignment="1" applyProtection="1">
      <alignment horizontal="left"/>
      <protection/>
    </xf>
    <xf numFmtId="49" fontId="35" fillId="4" borderId="0" xfId="0" applyNumberFormat="1" applyFont="1" applyFill="1" applyAlignment="1" applyProtection="1">
      <alignment horizontal="left"/>
      <protection/>
    </xf>
    <xf numFmtId="0" fontId="0" fillId="0" borderId="0" xfId="0" applyFill="1" applyBorder="1" applyAlignment="1">
      <alignment horizontal="center" vertical="center" wrapText="1"/>
    </xf>
    <xf numFmtId="180" fontId="15" fillId="0" borderId="0" xfId="0" applyNumberFormat="1" applyFont="1" applyFill="1" applyBorder="1" applyAlignment="1">
      <alignment horizontal="center"/>
    </xf>
    <xf numFmtId="181" fontId="15" fillId="0" borderId="0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 horizontal="left"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Alignment="1">
      <alignment horizontal="left" vertical="center"/>
    </xf>
    <xf numFmtId="0" fontId="8" fillId="10" borderId="0" xfId="0" applyFont="1" applyFill="1" applyAlignment="1">
      <alignment horizontal="left" vertical="center"/>
    </xf>
    <xf numFmtId="0" fontId="13" fillId="10" borderId="0" xfId="0" applyFont="1" applyFill="1" applyAlignment="1">
      <alignment horizontal="left"/>
    </xf>
    <xf numFmtId="0" fontId="14" fillId="10" borderId="0" xfId="0" applyFont="1" applyFill="1" applyBorder="1" applyAlignment="1">
      <alignment horizontal="left" vertical="center" wrapText="1"/>
    </xf>
    <xf numFmtId="0" fontId="8" fillId="10" borderId="0" xfId="0" applyFont="1" applyFill="1" applyAlignment="1">
      <alignment horizontal="right"/>
    </xf>
    <xf numFmtId="0" fontId="12" fillId="10" borderId="0" xfId="0" applyFont="1" applyFill="1" applyBorder="1" applyAlignment="1">
      <alignment horizontal="left" vertical="center" wrapText="1"/>
    </xf>
    <xf numFmtId="0" fontId="36" fillId="10" borderId="0" xfId="0" applyFont="1" applyFill="1" applyAlignment="1">
      <alignment horizontal="center" vertical="top"/>
    </xf>
    <xf numFmtId="0" fontId="5" fillId="10" borderId="6" xfId="0" applyFont="1" applyFill="1" applyBorder="1" applyAlignment="1">
      <alignment horizontal="right"/>
    </xf>
    <xf numFmtId="0" fontId="37" fillId="10" borderId="0" xfId="0" applyFont="1" applyFill="1" applyAlignment="1">
      <alignment horizontal="center"/>
    </xf>
    <xf numFmtId="0" fontId="39" fillId="3" borderId="0" xfId="0" applyFont="1" applyFill="1" applyAlignment="1">
      <alignment horizontal="center" vertical="center"/>
    </xf>
    <xf numFmtId="0" fontId="40" fillId="10" borderId="0" xfId="0" applyFont="1" applyFill="1" applyAlignment="1">
      <alignment/>
    </xf>
    <xf numFmtId="0" fontId="40" fillId="10" borderId="0" xfId="0" applyFont="1" applyFill="1" applyAlignment="1">
      <alignment vertical="top"/>
    </xf>
    <xf numFmtId="0" fontId="40" fillId="10" borderId="0" xfId="0" applyFont="1" applyFill="1" applyAlignment="1">
      <alignment horizontal="center"/>
    </xf>
    <xf numFmtId="0" fontId="40" fillId="10" borderId="0" xfId="0" applyFont="1" applyFill="1" applyAlignment="1">
      <alignment horizontal="left"/>
    </xf>
    <xf numFmtId="0" fontId="41" fillId="4" borderId="0" xfId="0" applyFont="1" applyFill="1" applyAlignment="1">
      <alignment/>
    </xf>
    <xf numFmtId="0" fontId="6" fillId="10" borderId="7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185" fontId="35" fillId="10" borderId="7" xfId="0" applyNumberFormat="1" applyFont="1" applyFill="1" applyBorder="1" applyAlignment="1">
      <alignment horizontal="center"/>
    </xf>
    <xf numFmtId="0" fontId="7" fillId="10" borderId="0" xfId="0" applyFont="1" applyFill="1" applyAlignment="1">
      <alignment/>
    </xf>
    <xf numFmtId="185" fontId="22" fillId="10" borderId="7" xfId="0" applyNumberFormat="1" applyFont="1" applyFill="1" applyBorder="1" applyAlignment="1">
      <alignment horizontal="center"/>
    </xf>
    <xf numFmtId="0" fontId="10" fillId="10" borderId="0" xfId="0" applyFont="1" applyFill="1" applyAlignment="1">
      <alignment horizontal="right"/>
    </xf>
    <xf numFmtId="0" fontId="35" fillId="10" borderId="0" xfId="0" applyFont="1" applyFill="1" applyAlignment="1">
      <alignment/>
    </xf>
    <xf numFmtId="0" fontId="41" fillId="10" borderId="0" xfId="0" applyFont="1" applyFill="1" applyAlignment="1">
      <alignment/>
    </xf>
    <xf numFmtId="0" fontId="16" fillId="5" borderId="4" xfId="0" applyFont="1" applyFill="1" applyBorder="1" applyAlignment="1" applyProtection="1">
      <alignment horizontal="center"/>
      <protection locked="0"/>
    </xf>
    <xf numFmtId="0" fontId="17" fillId="5" borderId="4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/>
      <protection locked="0"/>
    </xf>
    <xf numFmtId="0" fontId="17" fillId="5" borderId="8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185" fontId="35" fillId="10" borderId="7" xfId="0" applyNumberFormat="1" applyFont="1" applyFill="1" applyBorder="1" applyAlignment="1">
      <alignment horizontal="left"/>
    </xf>
    <xf numFmtId="0" fontId="0" fillId="11" borderId="9" xfId="0" applyFill="1" applyBorder="1" applyAlignment="1">
      <alignment/>
    </xf>
    <xf numFmtId="0" fontId="6" fillId="11" borderId="10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left" vertical="center"/>
    </xf>
    <xf numFmtId="183" fontId="35" fillId="10" borderId="7" xfId="0" applyNumberFormat="1" applyFont="1" applyFill="1" applyBorder="1" applyAlignment="1">
      <alignment horizontal="left" vertical="top" wrapText="1" indent="1"/>
    </xf>
    <xf numFmtId="0" fontId="35" fillId="10" borderId="7" xfId="0" applyFont="1" applyFill="1" applyBorder="1" applyAlignment="1">
      <alignment horizontal="left" wrapText="1" indent="1"/>
    </xf>
    <xf numFmtId="0" fontId="35" fillId="10" borderId="0" xfId="0" applyFont="1" applyFill="1" applyAlignment="1">
      <alignment horizontal="left" wrapText="1" indent="1"/>
    </xf>
    <xf numFmtId="0" fontId="21" fillId="10" borderId="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41" fillId="10" borderId="12" xfId="0" applyFont="1" applyFill="1" applyBorder="1" applyAlignment="1">
      <alignment horizontal="left" vertical="center" indent="1"/>
    </xf>
    <xf numFmtId="0" fontId="19" fillId="2" borderId="0" xfId="0" applyFont="1" applyFill="1" applyAlignment="1">
      <alignment horizontal="left"/>
    </xf>
    <xf numFmtId="0" fontId="59" fillId="5" borderId="1" xfId="0" applyFont="1" applyFill="1" applyBorder="1" applyAlignment="1" applyProtection="1">
      <alignment horizontal="center" vertical="center"/>
      <protection locked="0"/>
    </xf>
    <xf numFmtId="0" fontId="59" fillId="5" borderId="1" xfId="0" applyFont="1" applyFill="1" applyBorder="1" applyAlignment="1" applyProtection="1">
      <alignment horizontal="center" vertical="center" wrapText="1"/>
      <protection locked="0"/>
    </xf>
    <xf numFmtId="0" fontId="59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0" fontId="43" fillId="10" borderId="12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2" fontId="41" fillId="10" borderId="12" xfId="0" applyNumberFormat="1" applyFont="1" applyFill="1" applyBorder="1" applyAlignment="1">
      <alignment horizontal="center" vertical="center"/>
    </xf>
    <xf numFmtId="1" fontId="41" fillId="10" borderId="1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КИНЕТИКА ПРОПИТКИ ОБРАЗЦОВ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9"/>
          <c:w val="0.951"/>
          <c:h val="0.8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'Лаб.работа №6'!$F$35</c:f>
              <c:strCache>
                <c:ptCount val="1"/>
                <c:pt idx="0">
                  <c:v>образец №1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'Лаб.работа №6'!$B$36:$B$48</c:f>
              <c:numCache>
                <c:ptCount val="13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</c:numCache>
            </c:numRef>
          </c:xVal>
          <c:yVal>
            <c:numRef>
              <c:f>'Лаб.работа №6'!$F$36:$F$48</c:f>
              <c:numCache>
                <c:ptCount val="13"/>
                <c:pt idx="0">
                  <c:v>0</c:v>
                </c:pt>
                <c:pt idx="1">
                  <c:v>6.2438057482656095</c:v>
                </c:pt>
                <c:pt idx="2">
                  <c:v>8.225966303270566</c:v>
                </c:pt>
                <c:pt idx="3">
                  <c:v>9.217046580773044</c:v>
                </c:pt>
                <c:pt idx="4">
                  <c:v>9.613478691774034</c:v>
                </c:pt>
                <c:pt idx="5">
                  <c:v>9.81169474727453</c:v>
                </c:pt>
                <c:pt idx="6">
                  <c:v>10.009910802775025</c:v>
                </c:pt>
                <c:pt idx="7">
                  <c:v>10.20812685827552</c:v>
                </c:pt>
                <c:pt idx="8">
                  <c:v>10.406342913776017</c:v>
                </c:pt>
                <c:pt idx="9">
                  <c:v>10.604558969276512</c:v>
                </c:pt>
                <c:pt idx="10">
                  <c:v>10.802775024777008</c:v>
                </c:pt>
                <c:pt idx="11">
                  <c:v>11.000991080277503</c:v>
                </c:pt>
                <c:pt idx="12">
                  <c:v>11.199207135777998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'Лаб.работа №6'!$G$35</c:f>
              <c:strCache>
                <c:ptCount val="1"/>
                <c:pt idx="0">
                  <c:v>образец №2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'Лаб.работа №6'!$B$36:$B$48</c:f>
              <c:numCache>
                <c:ptCount val="13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</c:numCache>
            </c:numRef>
          </c:xVal>
          <c:yVal>
            <c:numRef>
              <c:f>'Лаб.работа №6'!$G$36:$G$48</c:f>
              <c:numCache>
                <c:ptCount val="13"/>
                <c:pt idx="0">
                  <c:v>0</c:v>
                </c:pt>
                <c:pt idx="1">
                  <c:v>3.2</c:v>
                </c:pt>
                <c:pt idx="2">
                  <c:v>9.2</c:v>
                </c:pt>
                <c:pt idx="3">
                  <c:v>10.2</c:v>
                </c:pt>
                <c:pt idx="4">
                  <c:v>10.6</c:v>
                </c:pt>
                <c:pt idx="5">
                  <c:v>10.8</c:v>
                </c:pt>
                <c:pt idx="6">
                  <c:v>11</c:v>
                </c:pt>
                <c:pt idx="7">
                  <c:v>11.200000000000001</c:v>
                </c:pt>
                <c:pt idx="8">
                  <c:v>11.4</c:v>
                </c:pt>
                <c:pt idx="9">
                  <c:v>11.600000000000001</c:v>
                </c:pt>
                <c:pt idx="10">
                  <c:v>11.799999999999999</c:v>
                </c:pt>
                <c:pt idx="11">
                  <c:v>12</c:v>
                </c:pt>
                <c:pt idx="12">
                  <c:v>12.2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'Лаб.работа №6'!$H$35</c:f>
              <c:strCache>
                <c:ptCount val="1"/>
                <c:pt idx="0">
                  <c:v>образец №3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'Лаб.работа №6'!$B$36:$B$48</c:f>
              <c:numCache>
                <c:ptCount val="13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</c:numCache>
            </c:numRef>
          </c:xVal>
          <c:yVal>
            <c:numRef>
              <c:f>'Лаб.работа №6'!$H$36:$H$48</c:f>
              <c:numCache>
                <c:ptCount val="13"/>
                <c:pt idx="0">
                  <c:v>0</c:v>
                </c:pt>
                <c:pt idx="1">
                  <c:v>0.7590132827324478</c:v>
                </c:pt>
                <c:pt idx="2">
                  <c:v>3.6053130929791273</c:v>
                </c:pt>
                <c:pt idx="3">
                  <c:v>4.554079696394687</c:v>
                </c:pt>
                <c:pt idx="4">
                  <c:v>4.933586337760911</c:v>
                </c:pt>
                <c:pt idx="5">
                  <c:v>5.1233396584440225</c:v>
                </c:pt>
                <c:pt idx="6">
                  <c:v>5.313092979127135</c:v>
                </c:pt>
                <c:pt idx="7">
                  <c:v>5.502846299810247</c:v>
                </c:pt>
                <c:pt idx="8">
                  <c:v>5.692599620493358</c:v>
                </c:pt>
                <c:pt idx="9">
                  <c:v>5.88235294117647</c:v>
                </c:pt>
                <c:pt idx="10">
                  <c:v>6.072106261859583</c:v>
                </c:pt>
                <c:pt idx="11">
                  <c:v>6.261859582542694</c:v>
                </c:pt>
                <c:pt idx="12">
                  <c:v>6.451612903225806</c:v>
                </c:pt>
              </c:numCache>
            </c:numRef>
          </c:yVal>
          <c:smooth val="1"/>
        </c:ser>
        <c:axId val="52914526"/>
        <c:axId val="6468687"/>
      </c:scatterChart>
      <c:valAx>
        <c:axId val="52914526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Times New Roman"/>
                    <a:ea typeface="Times New Roman"/>
                    <a:cs typeface="Times New Roman"/>
                  </a:rPr>
                  <a:t>Продолжительность пропитки, мин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687"/>
        <c:crosses val="autoZero"/>
        <c:crossBetween val="midCat"/>
        <c:dispUnits/>
        <c:majorUnit val="10"/>
        <c:minorUnit val="5"/>
      </c:valAx>
      <c:valAx>
        <c:axId val="6468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Times New Roman"/>
                    <a:ea typeface="Times New Roman"/>
                    <a:cs typeface="Times New Roman"/>
                  </a:rPr>
                  <a:t>Влагосодержание образца, % масс.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;[Red]\-0\ " sourceLinked="0"/>
        <c:majorTickMark val="out"/>
        <c:minorTickMark val="none"/>
        <c:tickLblPos val="nextTo"/>
        <c:crossAx val="529145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52725"/>
          <c:w val="0.1505"/>
          <c:h val="0.231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МАКСИМАЛЬНОЕ ВОДОНАСЫЩЕНИЕ ОБРАЗЦОВ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'Лаб.работа №6'!$J$36</c:f>
              <c:strCache>
                <c:ptCount val="1"/>
                <c:pt idx="0">
                  <c:v>Максимальное водонасыщение, Wmax, % масс.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'Лаб.работа №6'!$K$35:$M$35</c:f>
              <c:strCache>
                <c:ptCount val="3"/>
                <c:pt idx="0">
                  <c:v>Образец №1</c:v>
                </c:pt>
                <c:pt idx="1">
                  <c:v>Образец №2</c:v>
                </c:pt>
                <c:pt idx="2">
                  <c:v>Образец №3</c:v>
                </c:pt>
              </c:strCache>
            </c:strRef>
          </c:cat>
          <c:val>
            <c:numRef>
              <c:f>'Лаб.работа №6'!$K$36:$M$36</c:f>
              <c:numCache>
                <c:ptCount val="3"/>
                <c:pt idx="0">
                  <c:v>12.190287413280476</c:v>
                </c:pt>
                <c:pt idx="1">
                  <c:v>13.200000000000001</c:v>
                </c:pt>
                <c:pt idx="2">
                  <c:v>7.400379506641366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'Лаб.работа №6'!$J$37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'Лаб.работа №6'!$K$35:$M$35</c:f>
              <c:strCache>
                <c:ptCount val="3"/>
                <c:pt idx="0">
                  <c:v>Образец №1</c:v>
                </c:pt>
                <c:pt idx="1">
                  <c:v>Образец №2</c:v>
                </c:pt>
                <c:pt idx="2">
                  <c:v>Образец №3</c:v>
                </c:pt>
              </c:strCache>
            </c:strRef>
          </c:cat>
          <c:val>
            <c:numRef>
              <c:f>'Лаб.работа №6'!$K$37:$M$37</c:f>
              <c:numCache>
                <c:ptCount val="3"/>
              </c:numCache>
            </c:numRef>
          </c:val>
          <c:shape val="box"/>
        </c:ser>
        <c:ser>
          <c:idx val="2"/>
          <c:order val="2"/>
          <c:tx>
            <c:strRef>
              <c:f>'Лаб.работа №6'!$J$38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'Лаб.работа №6'!$K$35:$M$35</c:f>
              <c:strCache>
                <c:ptCount val="3"/>
                <c:pt idx="0">
                  <c:v>Образец №1</c:v>
                </c:pt>
                <c:pt idx="1">
                  <c:v>Образец №2</c:v>
                </c:pt>
                <c:pt idx="2">
                  <c:v>Образец №3</c:v>
                </c:pt>
              </c:strCache>
            </c:strRef>
          </c:cat>
          <c:val>
            <c:numRef>
              <c:f>'Лаб.работа №6'!$K$38:$M$38</c:f>
              <c:numCache>
                <c:ptCount val="3"/>
              </c:numCache>
            </c:numRef>
          </c:val>
          <c:shape val="box"/>
        </c:ser>
        <c:gapDepth val="0"/>
        <c:shape val="box"/>
        <c:axId val="58218184"/>
        <c:axId val="54201609"/>
      </c:bar3D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W</a:t>
                </a:r>
                <a:r>
                  <a:rPr lang="en-US" cap="none" sz="1200" b="1" i="0" u="none" baseline="-25000"/>
                  <a:t>max</a:t>
                </a:r>
                <a:r>
                  <a:rPr lang="en-US" cap="none" sz="1200" b="1" i="0" u="none" baseline="0"/>
                  <a:t>,  % масс.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2181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ОБЩАЯ ОТКРЫТАЯ ПОРИСТОСТЬ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'Лаб.работа №6'!$J$42</c:f>
              <c:strCache>
                <c:ptCount val="1"/>
                <c:pt idx="0">
                  <c:v>Общая открытая пористость, % объемн.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'Лаб.работа №6'!$K$35:$M$35</c:f>
              <c:strCache>
                <c:ptCount val="3"/>
                <c:pt idx="0">
                  <c:v>Образец №1</c:v>
                </c:pt>
                <c:pt idx="1">
                  <c:v>Образец №2</c:v>
                </c:pt>
                <c:pt idx="2">
                  <c:v>Образец №3</c:v>
                </c:pt>
              </c:strCache>
            </c:strRef>
          </c:cat>
          <c:val>
            <c:numRef>
              <c:f>'Лаб.работа №6'!$K$42:$M$42</c:f>
              <c:numCache>
                <c:ptCount val="3"/>
                <c:pt idx="0">
                  <c:v>24.0234375</c:v>
                </c:pt>
                <c:pt idx="1">
                  <c:v>25.781250000000004</c:v>
                </c:pt>
                <c:pt idx="2">
                  <c:v>15.234375</c:v>
                </c:pt>
              </c:numCache>
            </c:numRef>
          </c:val>
        </c:ser>
        <c:ser>
          <c:idx val="1"/>
          <c:order val="1"/>
          <c:tx>
            <c:strRef>
              <c:f>'Лаб.работа №6'!$J$43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'Лаб.работа №6'!$K$35:$M$35</c:f>
              <c:strCache>
                <c:ptCount val="3"/>
                <c:pt idx="0">
                  <c:v>Образец №1</c:v>
                </c:pt>
                <c:pt idx="1">
                  <c:v>Образец №2</c:v>
                </c:pt>
                <c:pt idx="2">
                  <c:v>Образец №3</c:v>
                </c:pt>
              </c:strCache>
            </c:strRef>
          </c:cat>
          <c:val>
            <c:numRef>
              <c:f>'Лаб.работа №6'!$K$43:$M$43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'Лаб.работа №6'!$J$44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'Лаб.работа №6'!$K$35:$M$35</c:f>
              <c:strCache>
                <c:ptCount val="3"/>
                <c:pt idx="0">
                  <c:v>Образец №1</c:v>
                </c:pt>
                <c:pt idx="1">
                  <c:v>Образец №2</c:v>
                </c:pt>
                <c:pt idx="2">
                  <c:v>Образец №3</c:v>
                </c:pt>
              </c:strCache>
            </c:strRef>
          </c:cat>
          <c:val>
            <c:numRef>
              <c:f>'Лаб.работа №6'!$K$44:$M$44</c:f>
              <c:numCache>
                <c:ptCount val="3"/>
              </c:numCache>
            </c:numRef>
          </c:val>
        </c:ser>
        <c:overlap val="100"/>
        <c:axId val="18052434"/>
        <c:axId val="28254179"/>
      </c:bar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Пористость, % объемн.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052434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СРЕДНЯЯ ПЛОТНОСТЬ ОБРАЗЦОВ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'Лаб.работа №6'!$J$39</c:f>
              <c:strCache>
                <c:ptCount val="1"/>
                <c:pt idx="0">
                  <c:v>Средняя плот-ность, р, кг/м3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'Лаб.работа №6'!$K$35:$M$35</c:f>
              <c:strCache>
                <c:ptCount val="3"/>
                <c:pt idx="0">
                  <c:v>Образец №1</c:v>
                </c:pt>
                <c:pt idx="1">
                  <c:v>Образец №2</c:v>
                </c:pt>
                <c:pt idx="2">
                  <c:v>Образец №3</c:v>
                </c:pt>
              </c:strCache>
            </c:strRef>
          </c:cat>
          <c:val>
            <c:numRef>
              <c:f>'Лаб.работа №6'!$K$39:$M$39</c:f>
              <c:numCache>
                <c:ptCount val="3"/>
                <c:pt idx="0">
                  <c:v>1970.703125</c:v>
                </c:pt>
                <c:pt idx="1">
                  <c:v>1953.125</c:v>
                </c:pt>
                <c:pt idx="2">
                  <c:v>2058.59375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'Лаб.работа №6'!$J$40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'Лаб.работа №6'!$K$35:$M$35</c:f>
              <c:strCache>
                <c:ptCount val="3"/>
                <c:pt idx="0">
                  <c:v>Образец №1</c:v>
                </c:pt>
                <c:pt idx="1">
                  <c:v>Образец №2</c:v>
                </c:pt>
                <c:pt idx="2">
                  <c:v>Образец №3</c:v>
                </c:pt>
              </c:strCache>
            </c:strRef>
          </c:cat>
          <c:val>
            <c:numRef>
              <c:f>'Лаб.работа №6'!$K$40:$M$40</c:f>
              <c:numCache>
                <c:ptCount val="3"/>
              </c:numCache>
            </c:numRef>
          </c:val>
          <c:shape val="box"/>
        </c:ser>
        <c:ser>
          <c:idx val="2"/>
          <c:order val="2"/>
          <c:tx>
            <c:strRef>
              <c:f>'Лаб.работа №6'!$J$41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'Лаб.работа №6'!$K$35:$M$35</c:f>
              <c:strCache>
                <c:ptCount val="3"/>
                <c:pt idx="0">
                  <c:v>Образец №1</c:v>
                </c:pt>
                <c:pt idx="1">
                  <c:v>Образец №2</c:v>
                </c:pt>
                <c:pt idx="2">
                  <c:v>Образец №3</c:v>
                </c:pt>
              </c:strCache>
            </c:strRef>
          </c:cat>
          <c:val>
            <c:numRef>
              <c:f>'Лаб.работа №6'!$K$41:$M$41</c:f>
              <c:numCache>
                <c:ptCount val="3"/>
              </c:numCache>
            </c:numRef>
          </c:val>
          <c:shape val="box"/>
        </c:ser>
        <c:shape val="box"/>
        <c:axId val="52961020"/>
        <c:axId val="6887133"/>
      </c:bar3D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87133"/>
        <c:crosses val="autoZero"/>
        <c:auto val="1"/>
        <c:lblOffset val="100"/>
        <c:noMultiLvlLbl val="0"/>
      </c:catAx>
      <c:valAx>
        <c:axId val="6887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Средняя плотность, кг/м</a:t>
                </a:r>
                <a:r>
                  <a:rPr lang="en-US" cap="none" sz="1400" b="1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610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240" verticalDpi="24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240" verticalDpi="24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240" verticalDpi="24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240" verticalDpi="24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05475"/>
    <xdr:graphicFrame>
      <xdr:nvGraphicFramePr>
        <xdr:cNvPr id="1" name="Chart 1"/>
        <xdr:cNvGraphicFramePr/>
      </xdr:nvGraphicFramePr>
      <xdr:xfrm>
        <a:off x="0" y="19050"/>
        <a:ext cx="92392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showGridLines="0" showRowColHeaders="0" tabSelected="1" zoomScale="169" zoomScaleNormal="169" workbookViewId="0" topLeftCell="A1">
      <selection activeCell="B10" sqref="B10"/>
    </sheetView>
  </sheetViews>
  <sheetFormatPr defaultColWidth="9.00390625" defaultRowHeight="15.75"/>
  <cols>
    <col min="1" max="1" width="2.125" style="0" customWidth="1"/>
    <col min="2" max="8" width="7.125" style="0" customWidth="1"/>
    <col min="9" max="9" width="2.50390625" style="0" customWidth="1"/>
    <col min="10" max="10" width="16.50390625" style="0" customWidth="1"/>
    <col min="11" max="11" width="7.625" style="0" customWidth="1"/>
    <col min="12" max="16" width="7.125" style="0" customWidth="1"/>
  </cols>
  <sheetData>
    <row r="1" spans="1:17" ht="15.75">
      <c r="A1" s="10"/>
      <c r="B1" s="10"/>
      <c r="C1" s="12"/>
      <c r="D1" s="10"/>
      <c r="E1" s="12"/>
      <c r="F1" s="12"/>
      <c r="G1" s="10"/>
      <c r="H1" s="11" t="s">
        <v>6</v>
      </c>
      <c r="I1" s="10"/>
      <c r="J1" s="12"/>
      <c r="K1" s="12"/>
      <c r="L1" s="12"/>
      <c r="M1" s="12"/>
      <c r="N1" s="12"/>
      <c r="O1" s="12"/>
      <c r="P1" s="12"/>
      <c r="Q1" s="12"/>
    </row>
    <row r="2" spans="1:17" ht="9" customHeight="1">
      <c r="A2" s="9"/>
      <c r="B2" s="9"/>
      <c r="C2" s="9"/>
      <c r="D2" s="9"/>
      <c r="E2" s="9"/>
      <c r="F2" s="9"/>
      <c r="G2" s="9"/>
      <c r="H2" s="9"/>
      <c r="I2" s="9"/>
      <c r="J2" s="3"/>
      <c r="K2" s="3"/>
      <c r="L2" s="3"/>
      <c r="M2" s="3"/>
      <c r="N2" s="3"/>
      <c r="O2" s="3"/>
      <c r="P2" s="3"/>
      <c r="Q2" s="3"/>
    </row>
    <row r="3" spans="1:21" ht="15.75">
      <c r="A3" s="26"/>
      <c r="B3" s="27"/>
      <c r="C3" s="26"/>
      <c r="D3" s="26"/>
      <c r="E3" s="19"/>
      <c r="F3" s="19"/>
      <c r="G3" s="26"/>
      <c r="H3" s="13" t="s">
        <v>7</v>
      </c>
      <c r="I3" s="26"/>
      <c r="J3" s="28"/>
      <c r="K3" s="28"/>
      <c r="L3" s="28"/>
      <c r="M3" s="19"/>
      <c r="N3" s="19"/>
      <c r="O3" s="19"/>
      <c r="P3" s="19"/>
      <c r="Q3" s="19"/>
      <c r="U3" t="s">
        <v>43</v>
      </c>
    </row>
    <row r="4" spans="1:21" ht="15.75">
      <c r="A4" s="26"/>
      <c r="B4" s="27"/>
      <c r="C4" s="26"/>
      <c r="D4" s="26"/>
      <c r="E4" s="19"/>
      <c r="F4" s="19"/>
      <c r="G4" s="26"/>
      <c r="H4" s="13" t="s">
        <v>8</v>
      </c>
      <c r="I4" s="26"/>
      <c r="J4" s="28"/>
      <c r="K4" s="28"/>
      <c r="L4" s="28"/>
      <c r="M4" s="19"/>
      <c r="N4" s="19"/>
      <c r="O4" s="19"/>
      <c r="P4" s="19"/>
      <c r="Q4" s="19"/>
      <c r="U4" t="s">
        <v>42</v>
      </c>
    </row>
    <row r="5" spans="1:17" ht="8.25" customHeight="1">
      <c r="A5" s="29"/>
      <c r="B5" s="29"/>
      <c r="C5" s="29"/>
      <c r="D5" s="29"/>
      <c r="E5" s="29"/>
      <c r="F5" s="29"/>
      <c r="G5" s="29"/>
      <c r="H5" s="29"/>
      <c r="I5" s="29"/>
      <c r="J5" s="30"/>
      <c r="K5" s="30"/>
      <c r="L5" s="30"/>
      <c r="M5" s="3"/>
      <c r="N5" s="3"/>
      <c r="O5" s="3"/>
      <c r="P5" s="3"/>
      <c r="Q5" s="3"/>
    </row>
    <row r="6" spans="1:17" ht="18" customHeight="1">
      <c r="A6" s="31"/>
      <c r="B6" s="32" t="s">
        <v>1</v>
      </c>
      <c r="C6" s="33"/>
      <c r="D6" s="33"/>
      <c r="E6" s="33"/>
      <c r="F6" s="33"/>
      <c r="G6" s="33"/>
      <c r="H6" s="33"/>
      <c r="I6" s="33"/>
      <c r="J6" s="34"/>
      <c r="K6" s="34"/>
      <c r="L6" s="34"/>
      <c r="M6" s="12"/>
      <c r="N6" s="12"/>
      <c r="O6" s="12"/>
      <c r="P6" s="12"/>
      <c r="Q6" s="12"/>
    </row>
    <row r="7" spans="1:17" ht="15.75">
      <c r="A7" s="32" t="s">
        <v>2</v>
      </c>
      <c r="B7" s="31"/>
      <c r="C7" s="33"/>
      <c r="D7" s="33"/>
      <c r="E7" s="33"/>
      <c r="F7" s="33"/>
      <c r="G7" s="33"/>
      <c r="H7" s="33"/>
      <c r="I7" s="33"/>
      <c r="J7" s="34"/>
      <c r="K7" s="34"/>
      <c r="L7" s="34"/>
      <c r="M7" s="12"/>
      <c r="N7" s="12"/>
      <c r="O7" s="12"/>
      <c r="P7" s="12"/>
      <c r="Q7" s="12"/>
    </row>
    <row r="8" spans="1:17" ht="15.75">
      <c r="A8" s="32" t="s">
        <v>3</v>
      </c>
      <c r="B8" s="31"/>
      <c r="C8" s="33"/>
      <c r="D8" s="33"/>
      <c r="E8" s="33"/>
      <c r="F8" s="33"/>
      <c r="G8" s="33"/>
      <c r="H8" s="33"/>
      <c r="I8" s="33"/>
      <c r="J8" s="34"/>
      <c r="K8" s="34"/>
      <c r="L8" s="34"/>
      <c r="M8" s="12"/>
      <c r="N8" s="12"/>
      <c r="O8" s="12"/>
      <c r="P8" s="12"/>
      <c r="Q8" s="12"/>
    </row>
    <row r="9" spans="1:17" ht="15.75">
      <c r="A9" s="31"/>
      <c r="B9" s="32" t="s">
        <v>52</v>
      </c>
      <c r="C9" s="33"/>
      <c r="D9" s="33"/>
      <c r="E9" s="33"/>
      <c r="F9" s="35"/>
      <c r="G9" s="33"/>
      <c r="H9" s="33"/>
      <c r="I9" s="33"/>
      <c r="J9" s="34"/>
      <c r="K9" s="34"/>
      <c r="L9" s="34"/>
      <c r="M9" s="12"/>
      <c r="N9" s="12"/>
      <c r="O9" s="12"/>
      <c r="P9" s="12"/>
      <c r="Q9" s="12"/>
    </row>
    <row r="10" spans="1:17" s="1" customFormat="1" ht="21.75" customHeight="1">
      <c r="A10" s="36" t="s">
        <v>4</v>
      </c>
      <c r="B10" s="37"/>
      <c r="C10" s="38"/>
      <c r="D10" s="38"/>
      <c r="E10" s="38"/>
      <c r="F10" s="38"/>
      <c r="G10" s="38"/>
      <c r="H10" s="38"/>
      <c r="I10" s="38"/>
      <c r="J10" s="39"/>
      <c r="K10" s="39"/>
      <c r="L10" s="39"/>
      <c r="M10" s="16"/>
      <c r="N10" s="16"/>
      <c r="O10" s="16"/>
      <c r="P10" s="16"/>
      <c r="Q10" s="16"/>
    </row>
    <row r="11" spans="1:17" ht="15.75">
      <c r="A11" s="106"/>
      <c r="B11" s="106"/>
      <c r="C11" s="41"/>
      <c r="D11" s="106"/>
      <c r="E11" s="2"/>
      <c r="F11" s="2"/>
      <c r="G11" s="40"/>
      <c r="H11" s="42" t="s">
        <v>5</v>
      </c>
      <c r="I11" s="40"/>
      <c r="J11" s="41"/>
      <c r="K11" s="41"/>
      <c r="L11" s="41"/>
      <c r="M11" s="2"/>
      <c r="N11" s="2"/>
      <c r="O11" s="2"/>
      <c r="P11" s="2"/>
      <c r="Q11" s="2"/>
    </row>
    <row r="12" spans="1:17" ht="16.5" customHeight="1">
      <c r="A12" s="43" t="s">
        <v>25</v>
      </c>
      <c r="B12" s="44"/>
      <c r="C12" s="44"/>
      <c r="D12" s="44"/>
      <c r="E12" s="43"/>
      <c r="F12" s="43"/>
      <c r="G12" s="44"/>
      <c r="H12" s="44"/>
      <c r="I12" s="44"/>
      <c r="J12" s="45"/>
      <c r="K12" s="45"/>
      <c r="L12" s="45"/>
      <c r="M12" s="18"/>
      <c r="N12" s="18"/>
      <c r="O12" s="18"/>
      <c r="P12" s="18"/>
      <c r="Q12" s="18"/>
    </row>
    <row r="13" spans="1:17" ht="12" customHeight="1">
      <c r="A13" s="43" t="s">
        <v>26</v>
      </c>
      <c r="B13" s="44"/>
      <c r="C13" s="44"/>
      <c r="D13" s="44"/>
      <c r="E13" s="44"/>
      <c r="F13" s="44"/>
      <c r="G13" s="44"/>
      <c r="H13" s="44"/>
      <c r="I13" s="44"/>
      <c r="J13" s="45"/>
      <c r="K13" s="45"/>
      <c r="L13" s="45"/>
      <c r="M13" s="18"/>
      <c r="N13" s="18"/>
      <c r="O13" s="18"/>
      <c r="P13" s="18"/>
      <c r="Q13" s="18"/>
    </row>
    <row r="14" spans="1:17" ht="12" customHeight="1">
      <c r="A14" s="43" t="s">
        <v>27</v>
      </c>
      <c r="B14" s="44"/>
      <c r="C14" s="44"/>
      <c r="D14" s="44"/>
      <c r="E14" s="44"/>
      <c r="F14" s="44"/>
      <c r="G14" s="44"/>
      <c r="H14" s="44"/>
      <c r="I14" s="44"/>
      <c r="J14" s="45"/>
      <c r="K14" s="45"/>
      <c r="L14" s="45"/>
      <c r="M14" s="18"/>
      <c r="N14" s="18"/>
      <c r="O14" s="18"/>
      <c r="P14" s="18"/>
      <c r="Q14" s="18"/>
    </row>
    <row r="15" spans="1:17" ht="12" customHeight="1">
      <c r="A15" s="43" t="s">
        <v>29</v>
      </c>
      <c r="B15" s="44"/>
      <c r="C15" s="44"/>
      <c r="D15" s="44"/>
      <c r="E15" s="44"/>
      <c r="F15" s="44"/>
      <c r="G15" s="44"/>
      <c r="H15" s="44"/>
      <c r="I15" s="44"/>
      <c r="J15" s="45"/>
      <c r="K15" s="45"/>
      <c r="L15" s="45"/>
      <c r="M15" s="18"/>
      <c r="N15" s="18"/>
      <c r="O15" s="18"/>
      <c r="P15" s="18"/>
      <c r="Q15" s="18"/>
    </row>
    <row r="16" spans="1:17" ht="20.25" customHeight="1">
      <c r="A16" s="44"/>
      <c r="B16" s="43" t="s">
        <v>46</v>
      </c>
      <c r="C16" s="44"/>
      <c r="D16" s="44"/>
      <c r="E16" s="44"/>
      <c r="F16" s="44"/>
      <c r="G16" s="44"/>
      <c r="H16" s="44"/>
      <c r="I16" s="44"/>
      <c r="J16" s="45"/>
      <c r="K16" s="45"/>
      <c r="L16" s="45"/>
      <c r="M16" s="18"/>
      <c r="N16" s="18"/>
      <c r="O16" s="18"/>
      <c r="P16" s="18"/>
      <c r="Q16" s="18"/>
    </row>
    <row r="17" spans="1:17" ht="12" customHeight="1">
      <c r="A17" s="43" t="s">
        <v>45</v>
      </c>
      <c r="B17" s="44"/>
      <c r="C17" s="44"/>
      <c r="D17" s="44"/>
      <c r="E17" s="44"/>
      <c r="F17" s="44"/>
      <c r="G17" s="44"/>
      <c r="H17" s="44"/>
      <c r="I17" s="44"/>
      <c r="J17" s="45"/>
      <c r="K17" s="45"/>
      <c r="L17" s="45"/>
      <c r="M17" s="18"/>
      <c r="N17" s="18"/>
      <c r="O17" s="18"/>
      <c r="P17" s="18"/>
      <c r="Q17" s="18"/>
    </row>
    <row r="18" spans="1:17" ht="4.5" customHeight="1">
      <c r="A18" s="46"/>
      <c r="B18" s="46"/>
      <c r="C18" s="46"/>
      <c r="D18" s="46"/>
      <c r="E18" s="46"/>
      <c r="F18" s="46"/>
      <c r="G18" s="46"/>
      <c r="H18" s="46"/>
      <c r="I18" s="46"/>
      <c r="J18" s="45"/>
      <c r="K18" s="45"/>
      <c r="L18" s="45"/>
      <c r="M18" s="18"/>
      <c r="N18" s="18"/>
      <c r="O18" s="18"/>
      <c r="P18" s="18"/>
      <c r="Q18" s="18"/>
    </row>
    <row r="19" spans="1:12" s="8" customFormat="1" ht="17.25" customHeight="1">
      <c r="A19" s="47"/>
      <c r="B19" s="47"/>
      <c r="C19" s="47"/>
      <c r="D19" s="48"/>
      <c r="G19" s="47"/>
      <c r="H19" s="49" t="s">
        <v>0</v>
      </c>
      <c r="I19" s="47"/>
      <c r="J19" s="48"/>
      <c r="K19" s="48"/>
      <c r="L19" s="48"/>
    </row>
    <row r="20" spans="1:17" ht="25.5" customHeight="1">
      <c r="A20" s="50"/>
      <c r="B20" s="8"/>
      <c r="C20" s="53" t="s">
        <v>47</v>
      </c>
      <c r="D20" s="51"/>
      <c r="E20" s="51"/>
      <c r="F20" s="51"/>
      <c r="G20" s="8"/>
      <c r="H20" s="52" t="s">
        <v>28</v>
      </c>
      <c r="I20" s="51"/>
      <c r="J20" s="51"/>
      <c r="K20" s="48"/>
      <c r="L20" s="48"/>
      <c r="M20" s="8"/>
      <c r="N20" s="8"/>
      <c r="O20" s="8"/>
      <c r="P20" s="8"/>
      <c r="Q20" s="8"/>
    </row>
    <row r="21" spans="1:17" ht="16.5">
      <c r="A21" s="50"/>
      <c r="B21" s="8"/>
      <c r="C21" s="53" t="s">
        <v>36</v>
      </c>
      <c r="D21" s="51"/>
      <c r="E21" s="51"/>
      <c r="F21" s="51"/>
      <c r="G21" s="8"/>
      <c r="H21" s="52" t="s">
        <v>44</v>
      </c>
      <c r="I21" s="51"/>
      <c r="J21" s="51"/>
      <c r="K21" s="48"/>
      <c r="L21" s="48"/>
      <c r="M21" s="8"/>
      <c r="N21" s="8"/>
      <c r="O21" s="8"/>
      <c r="P21" s="8"/>
      <c r="Q21" s="8"/>
    </row>
    <row r="22" spans="1:17" ht="16.5">
      <c r="A22" s="50"/>
      <c r="B22" s="8"/>
      <c r="C22" s="53" t="s">
        <v>30</v>
      </c>
      <c r="D22" s="51"/>
      <c r="E22" s="51"/>
      <c r="F22" s="51"/>
      <c r="G22" s="8"/>
      <c r="H22" s="52" t="s">
        <v>32</v>
      </c>
      <c r="I22" s="51"/>
      <c r="J22" s="51"/>
      <c r="K22" s="48"/>
      <c r="L22" s="48"/>
      <c r="M22" s="8"/>
      <c r="N22" s="8"/>
      <c r="O22" s="8"/>
      <c r="P22" s="8"/>
      <c r="Q22" s="8"/>
    </row>
    <row r="23" spans="1:17" ht="20.25" customHeight="1">
      <c r="A23" s="50"/>
      <c r="B23" s="8"/>
      <c r="C23" s="76" t="s">
        <v>33</v>
      </c>
      <c r="D23" s="51"/>
      <c r="E23" s="51"/>
      <c r="F23" s="51"/>
      <c r="G23" s="52"/>
      <c r="H23" s="51"/>
      <c r="I23" s="51"/>
      <c r="J23" s="51"/>
      <c r="K23" s="48"/>
      <c r="L23" s="48"/>
      <c r="M23" s="8"/>
      <c r="N23" s="8"/>
      <c r="O23" s="8"/>
      <c r="P23" s="8"/>
      <c r="Q23" s="8"/>
    </row>
    <row r="24" spans="1:17" ht="15.75">
      <c r="A24" s="6"/>
      <c r="B24" s="8"/>
      <c r="C24" s="7"/>
      <c r="D24" s="7"/>
      <c r="E24" s="7"/>
      <c r="F24" s="7"/>
      <c r="G24" s="7"/>
      <c r="H24" s="7"/>
      <c r="I24" s="7"/>
      <c r="J24" s="7"/>
      <c r="K24" s="17"/>
      <c r="L24" s="17"/>
      <c r="M24" s="17"/>
      <c r="N24" s="17"/>
      <c r="O24" s="17"/>
      <c r="P24" s="17"/>
      <c r="Q24" s="8"/>
    </row>
    <row r="25" spans="1:16" s="3" customFormat="1" ht="18" customHeight="1">
      <c r="A25" s="4"/>
      <c r="C25" s="5"/>
      <c r="D25" s="5"/>
      <c r="E25" s="5"/>
      <c r="G25" s="5"/>
      <c r="H25" s="71" t="s">
        <v>34</v>
      </c>
      <c r="I25" s="5"/>
      <c r="J25" s="5"/>
      <c r="K25" s="14"/>
      <c r="L25" s="14"/>
      <c r="M25" s="14"/>
      <c r="N25" s="14"/>
      <c r="O25" s="14"/>
      <c r="P25" s="14"/>
    </row>
    <row r="26" spans="1:16" s="59" customFormat="1" ht="16.5" customHeight="1">
      <c r="A26" s="57"/>
      <c r="B26" s="58"/>
      <c r="C26" s="58"/>
      <c r="D26" s="58"/>
      <c r="F26" s="70" t="s">
        <v>31</v>
      </c>
      <c r="G26" s="58"/>
      <c r="H26" s="58"/>
      <c r="I26" s="58"/>
      <c r="J26" s="60"/>
      <c r="K26" s="60"/>
      <c r="L26" s="61"/>
      <c r="M26" s="60"/>
      <c r="N26" s="61"/>
      <c r="O26" s="60"/>
      <c r="P26" s="60"/>
    </row>
    <row r="27" spans="1:16" s="59" customFormat="1" ht="24" customHeight="1" thickBot="1">
      <c r="A27" s="57"/>
      <c r="B27" s="63" t="s">
        <v>13</v>
      </c>
      <c r="C27" s="58"/>
      <c r="F27" s="99" t="s">
        <v>21</v>
      </c>
      <c r="I27" s="63"/>
      <c r="L27" s="62"/>
      <c r="M27" s="60"/>
      <c r="N27" s="61"/>
      <c r="O27" s="60"/>
      <c r="P27" s="60"/>
    </row>
    <row r="28" spans="1:17" ht="16.5" customHeight="1" thickBot="1">
      <c r="A28" s="57"/>
      <c r="B28" s="69" t="s">
        <v>14</v>
      </c>
      <c r="C28" s="93">
        <v>4</v>
      </c>
      <c r="D28" s="72"/>
      <c r="E28" s="59"/>
      <c r="F28" s="126" t="s">
        <v>22</v>
      </c>
      <c r="G28" s="126" t="s">
        <v>23</v>
      </c>
      <c r="H28" s="126" t="s">
        <v>24</v>
      </c>
      <c r="I28" s="63"/>
      <c r="J28" s="59"/>
      <c r="K28" s="59"/>
      <c r="L28" s="59"/>
      <c r="M28" s="60"/>
      <c r="N28" s="61"/>
      <c r="O28" s="60"/>
      <c r="P28" s="60"/>
      <c r="Q28" s="59"/>
    </row>
    <row r="29" spans="1:17" ht="16.5" customHeight="1" thickBot="1">
      <c r="A29" s="57"/>
      <c r="B29" s="69" t="s">
        <v>15</v>
      </c>
      <c r="C29" s="93">
        <v>4</v>
      </c>
      <c r="D29" s="73"/>
      <c r="E29" s="59"/>
      <c r="F29" s="127"/>
      <c r="G29" s="127"/>
      <c r="H29" s="127"/>
      <c r="I29" s="63"/>
      <c r="J29" s="59"/>
      <c r="K29" s="59"/>
      <c r="L29" s="59"/>
      <c r="M29" s="60"/>
      <c r="N29" s="61"/>
      <c r="O29" s="60"/>
      <c r="P29" s="60"/>
      <c r="Q29" s="59"/>
    </row>
    <row r="30" spans="1:17" ht="15.75" customHeight="1" thickBot="1">
      <c r="A30" s="57"/>
      <c r="B30" s="69" t="s">
        <v>16</v>
      </c>
      <c r="C30" s="93">
        <v>16</v>
      </c>
      <c r="D30" s="74"/>
      <c r="E30" s="75"/>
      <c r="F30" s="108">
        <v>504.5</v>
      </c>
      <c r="G30" s="109">
        <v>500</v>
      </c>
      <c r="H30" s="107">
        <v>527</v>
      </c>
      <c r="I30" s="63"/>
      <c r="J30" s="59"/>
      <c r="K30" s="59"/>
      <c r="L30" s="59"/>
      <c r="M30" s="61"/>
      <c r="N30" s="61"/>
      <c r="O30" s="60"/>
      <c r="P30" s="60"/>
      <c r="Q30" s="59"/>
    </row>
    <row r="31" spans="1:17" ht="11.25" customHeight="1">
      <c r="A31" s="57"/>
      <c r="B31" s="64"/>
      <c r="C31" s="58"/>
      <c r="D31" s="66"/>
      <c r="E31" s="58"/>
      <c r="F31" s="65"/>
      <c r="G31" s="67"/>
      <c r="H31" s="63"/>
      <c r="I31" s="63"/>
      <c r="J31" s="60"/>
      <c r="K31" s="61"/>
      <c r="L31" s="61"/>
      <c r="M31" s="61"/>
      <c r="N31" s="61"/>
      <c r="O31" s="60"/>
      <c r="P31" s="60"/>
      <c r="Q31" s="59"/>
    </row>
    <row r="32" spans="1:17" ht="21" customHeight="1" thickBot="1">
      <c r="A32" s="57"/>
      <c r="B32" s="58"/>
      <c r="C32" s="59"/>
      <c r="D32" s="59"/>
      <c r="E32" s="68" t="s">
        <v>12</v>
      </c>
      <c r="F32" s="58"/>
      <c r="G32" s="58"/>
      <c r="H32" s="58"/>
      <c r="I32" s="58"/>
      <c r="J32" s="60"/>
      <c r="K32" s="61"/>
      <c r="L32" s="61"/>
      <c r="M32" s="61"/>
      <c r="N32" s="61"/>
      <c r="O32" s="60"/>
      <c r="P32" s="60"/>
      <c r="Q32" s="59"/>
    </row>
    <row r="33" spans="1:21" ht="17.25" customHeight="1">
      <c r="A33" s="57"/>
      <c r="B33" s="95"/>
      <c r="C33" s="113" t="s">
        <v>10</v>
      </c>
      <c r="D33" s="114"/>
      <c r="E33" s="115"/>
      <c r="F33" s="119" t="s">
        <v>49</v>
      </c>
      <c r="G33" s="120"/>
      <c r="H33" s="121"/>
      <c r="I33" s="77"/>
      <c r="J33" s="59"/>
      <c r="K33" s="59"/>
      <c r="L33" s="61"/>
      <c r="M33" s="61"/>
      <c r="N33" s="59"/>
      <c r="O33" s="59"/>
      <c r="P33" s="59"/>
      <c r="Q33" s="59"/>
      <c r="R33" s="15"/>
      <c r="S33" s="125" t="s">
        <v>17</v>
      </c>
      <c r="T33" s="112" t="s">
        <v>11</v>
      </c>
      <c r="U33" s="112"/>
    </row>
    <row r="34" spans="1:21" ht="21.75" customHeight="1" thickBot="1">
      <c r="A34" s="57"/>
      <c r="B34" s="96"/>
      <c r="C34" s="116"/>
      <c r="D34" s="117"/>
      <c r="E34" s="118"/>
      <c r="F34" s="122"/>
      <c r="G34" s="123"/>
      <c r="H34" s="124"/>
      <c r="I34" s="77"/>
      <c r="J34" s="59"/>
      <c r="K34" s="78"/>
      <c r="L34" s="61"/>
      <c r="M34" s="61"/>
      <c r="N34" s="59"/>
      <c r="O34" s="59"/>
      <c r="P34" s="59"/>
      <c r="Q34" s="59"/>
      <c r="R34" s="54"/>
      <c r="S34" s="125"/>
      <c r="T34" s="112"/>
      <c r="U34" s="112"/>
    </row>
    <row r="35" spans="1:21" ht="26.25" customHeight="1" thickBot="1">
      <c r="A35" s="57"/>
      <c r="B35" s="97" t="s">
        <v>35</v>
      </c>
      <c r="C35" s="98" t="s">
        <v>18</v>
      </c>
      <c r="D35" s="98" t="s">
        <v>19</v>
      </c>
      <c r="E35" s="98" t="s">
        <v>20</v>
      </c>
      <c r="F35" s="20" t="s">
        <v>18</v>
      </c>
      <c r="G35" s="20" t="s">
        <v>19</v>
      </c>
      <c r="H35" s="20" t="s">
        <v>20</v>
      </c>
      <c r="I35" s="59"/>
      <c r="J35" s="105" t="s">
        <v>38</v>
      </c>
      <c r="K35" s="104" t="s">
        <v>22</v>
      </c>
      <c r="L35" s="104" t="s">
        <v>23</v>
      </c>
      <c r="M35" s="104" t="s">
        <v>24</v>
      </c>
      <c r="N35" s="60"/>
      <c r="O35" s="60"/>
      <c r="P35" s="59"/>
      <c r="Q35" s="59"/>
      <c r="R35" s="54"/>
      <c r="S35" s="125"/>
      <c r="T35" s="112"/>
      <c r="U35" s="112"/>
    </row>
    <row r="36" spans="1:21" ht="15.75" customHeight="1" thickBot="1">
      <c r="A36" s="57"/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59"/>
      <c r="J36" s="111" t="s">
        <v>37</v>
      </c>
      <c r="K36" s="128">
        <f>+IF(F49&gt;0,F49,"")</f>
        <v>12.190287413280476</v>
      </c>
      <c r="L36" s="128">
        <f>+IF(G49&gt;0,G49,"")</f>
        <v>13.200000000000001</v>
      </c>
      <c r="M36" s="128">
        <f>+IF(H49&gt;0,H49,"")</f>
        <v>7.400379506641366</v>
      </c>
      <c r="N36" s="103"/>
      <c r="O36" s="103"/>
      <c r="P36" s="59"/>
      <c r="Q36" s="59"/>
      <c r="R36" s="15"/>
      <c r="S36" s="55" t="e">
        <f>+($C$49-C37)/(#REF!-$F$30)</f>
        <v>#REF!</v>
      </c>
      <c r="T36" s="56" t="e">
        <f>+IF(U36&lt;=0.48,PI()/4*$C$28*$C$28*$C$29*U36*U36/$C$29/B37,-4/(PI()^2)*$C$28^2*$C$29*LN((PI()^2/8)*(1-U36))/$C$29/B37)</f>
        <v>#REF!</v>
      </c>
      <c r="U36" s="56" t="e">
        <f aca="true" t="shared" si="0" ref="U36:U48">1-S36^(1/$E$30)</f>
        <v>#REF!</v>
      </c>
    </row>
    <row r="37" spans="1:21" ht="15.75" customHeight="1" thickBot="1">
      <c r="A37" s="57"/>
      <c r="B37" s="85">
        <v>15</v>
      </c>
      <c r="C37" s="86">
        <v>280</v>
      </c>
      <c r="D37" s="86">
        <v>260</v>
      </c>
      <c r="E37" s="86">
        <v>275</v>
      </c>
      <c r="F37" s="24">
        <f>+IF(AND(C37&gt;0,$F$30&gt;0),(C37-($F$30-$C$28*$C$29*$C$30))/$F$30*100,"")</f>
        <v>6.2438057482656095</v>
      </c>
      <c r="G37" s="24">
        <f aca="true" t="shared" si="1" ref="G37:G49">+IF(AND(D37&gt;0,$G$30&gt;0),(D37-($G$30-$C$28*$C$29*$C$30))/$G$30*100,"")</f>
        <v>3.2</v>
      </c>
      <c r="H37" s="24">
        <f aca="true" t="shared" si="2" ref="H37:H49">+IF(AND(E37&gt;0,$H$30&gt;0),(E37-($H$30-$C$28*$C$29*$C$30))/$H$30*100,"")</f>
        <v>0.7590132827324478</v>
      </c>
      <c r="I37" s="94"/>
      <c r="J37" s="111"/>
      <c r="K37" s="128"/>
      <c r="L37" s="128"/>
      <c r="M37" s="128"/>
      <c r="N37" s="59"/>
      <c r="O37" s="59"/>
      <c r="P37" s="59"/>
      <c r="Q37" s="59"/>
      <c r="R37" s="15"/>
      <c r="S37" s="55"/>
      <c r="T37" s="56"/>
      <c r="U37" s="56"/>
    </row>
    <row r="38" spans="1:21" ht="15.75" customHeight="1" thickBot="1">
      <c r="A38" s="59"/>
      <c r="B38" s="87">
        <v>30</v>
      </c>
      <c r="C38" s="88">
        <v>290</v>
      </c>
      <c r="D38" s="88">
        <v>290</v>
      </c>
      <c r="E38" s="88">
        <v>290</v>
      </c>
      <c r="F38" s="21">
        <f aca="true" t="shared" si="3" ref="F38:F49">+IF(AND(C38&gt;0,$F$30&gt;0),(C38-($F$30-$C$28*$C$29*$C$30))/$F$30*100,"")</f>
        <v>8.225966303270566</v>
      </c>
      <c r="G38" s="21">
        <f t="shared" si="1"/>
        <v>9.2</v>
      </c>
      <c r="H38" s="21">
        <f t="shared" si="2"/>
        <v>3.6053130929791273</v>
      </c>
      <c r="I38" s="79"/>
      <c r="J38" s="111"/>
      <c r="K38" s="128"/>
      <c r="L38" s="128"/>
      <c r="M38" s="128"/>
      <c r="N38" s="59"/>
      <c r="O38" s="59"/>
      <c r="P38" s="59"/>
      <c r="Q38" s="59"/>
      <c r="R38" s="15"/>
      <c r="S38" s="55" t="e">
        <f>+($C$49-C38)/(#REF!-$F$30)</f>
        <v>#REF!</v>
      </c>
      <c r="T38" s="56" t="e">
        <f aca="true" t="shared" si="4" ref="T38:T48">+IF(U38&lt;=0.48,PI()/4*$C$28*$C$28*$C$29*U38*U38/$C$29/B38,-4/(PI()^2)*$C$28^2*$C$29*LN((PI()^2/8)*(1-U38))/$C$29/B38)</f>
        <v>#REF!</v>
      </c>
      <c r="U38" s="56" t="e">
        <f t="shared" si="0"/>
        <v>#REF!</v>
      </c>
    </row>
    <row r="39" spans="1:21" ht="15.75" customHeight="1" thickBot="1">
      <c r="A39" s="59"/>
      <c r="B39" s="87">
        <v>45</v>
      </c>
      <c r="C39" s="88">
        <v>295</v>
      </c>
      <c r="D39" s="88">
        <v>295</v>
      </c>
      <c r="E39" s="88">
        <v>295</v>
      </c>
      <c r="F39" s="21">
        <f t="shared" si="3"/>
        <v>9.217046580773044</v>
      </c>
      <c r="G39" s="21">
        <f t="shared" si="1"/>
        <v>10.2</v>
      </c>
      <c r="H39" s="21">
        <f t="shared" si="2"/>
        <v>4.554079696394687</v>
      </c>
      <c r="I39" s="59"/>
      <c r="J39" s="111" t="s">
        <v>41</v>
      </c>
      <c r="K39" s="129">
        <f>+IF(F30&gt;0,F30*1000/($C$28*$C$29*$C$30),"")</f>
        <v>1970.703125</v>
      </c>
      <c r="L39" s="129">
        <f>+IF(G30&gt;0,G30*1000/($C$28*$C$29*$C$30),"")</f>
        <v>1953.125</v>
      </c>
      <c r="M39" s="129">
        <f>+IF(H30&gt;0,H30*1000/($C$28*$C$29*$C$30),"")</f>
        <v>2058.59375</v>
      </c>
      <c r="N39" s="59"/>
      <c r="O39" s="59"/>
      <c r="P39" s="59"/>
      <c r="Q39" s="59"/>
      <c r="R39" s="15"/>
      <c r="S39" s="55" t="e">
        <f>+($C$49-C39)/(#REF!-$F$30)</f>
        <v>#REF!</v>
      </c>
      <c r="T39" s="56" t="e">
        <f t="shared" si="4"/>
        <v>#REF!</v>
      </c>
      <c r="U39" s="56" t="e">
        <f t="shared" si="0"/>
        <v>#REF!</v>
      </c>
    </row>
    <row r="40" spans="1:21" ht="15.75" customHeight="1" thickBot="1">
      <c r="A40" s="59"/>
      <c r="B40" s="87">
        <v>60</v>
      </c>
      <c r="C40" s="88">
        <v>297</v>
      </c>
      <c r="D40" s="88">
        <v>297</v>
      </c>
      <c r="E40" s="88">
        <v>297</v>
      </c>
      <c r="F40" s="21">
        <f t="shared" si="3"/>
        <v>9.613478691774034</v>
      </c>
      <c r="G40" s="21">
        <f t="shared" si="1"/>
        <v>10.6</v>
      </c>
      <c r="H40" s="21">
        <f t="shared" si="2"/>
        <v>4.933586337760911</v>
      </c>
      <c r="I40" s="100"/>
      <c r="J40" s="111"/>
      <c r="K40" s="129"/>
      <c r="L40" s="129"/>
      <c r="M40" s="129"/>
      <c r="N40" s="59"/>
      <c r="O40" s="59"/>
      <c r="P40" s="59"/>
      <c r="Q40" s="59"/>
      <c r="R40" s="15"/>
      <c r="S40" s="55" t="e">
        <f>+($C$49-C40)/(#REF!-$F$30)</f>
        <v>#REF!</v>
      </c>
      <c r="T40" s="56" t="e">
        <f t="shared" si="4"/>
        <v>#REF!</v>
      </c>
      <c r="U40" s="56" t="e">
        <f t="shared" si="0"/>
        <v>#REF!</v>
      </c>
    </row>
    <row r="41" spans="1:21" ht="16.5" thickBot="1">
      <c r="A41" s="59"/>
      <c r="B41" s="87">
        <v>75</v>
      </c>
      <c r="C41" s="88">
        <v>298</v>
      </c>
      <c r="D41" s="88">
        <v>298</v>
      </c>
      <c r="E41" s="88">
        <v>298</v>
      </c>
      <c r="F41" s="21">
        <f t="shared" si="3"/>
        <v>9.81169474727453</v>
      </c>
      <c r="G41" s="21">
        <f t="shared" si="1"/>
        <v>10.8</v>
      </c>
      <c r="H41" s="21">
        <f t="shared" si="2"/>
        <v>5.1233396584440225</v>
      </c>
      <c r="I41" s="100"/>
      <c r="J41" s="111"/>
      <c r="K41" s="129"/>
      <c r="L41" s="129"/>
      <c r="M41" s="129"/>
      <c r="N41" s="59"/>
      <c r="O41" s="59"/>
      <c r="P41" s="59"/>
      <c r="Q41" s="59"/>
      <c r="R41" s="15"/>
      <c r="S41" s="55" t="e">
        <f>+($C$49-C41)/(#REF!-$F$30)</f>
        <v>#REF!</v>
      </c>
      <c r="T41" s="56" t="e">
        <f t="shared" si="4"/>
        <v>#REF!</v>
      </c>
      <c r="U41" s="56" t="e">
        <f t="shared" si="0"/>
        <v>#REF!</v>
      </c>
    </row>
    <row r="42" spans="1:21" ht="15.75" customHeight="1" thickBot="1">
      <c r="A42" s="59"/>
      <c r="B42" s="89">
        <v>90</v>
      </c>
      <c r="C42" s="88">
        <v>299</v>
      </c>
      <c r="D42" s="88">
        <v>299</v>
      </c>
      <c r="E42" s="88">
        <v>299</v>
      </c>
      <c r="F42" s="21">
        <f t="shared" si="3"/>
        <v>10.009910802775025</v>
      </c>
      <c r="G42" s="21">
        <f t="shared" si="1"/>
        <v>11</v>
      </c>
      <c r="H42" s="21">
        <f t="shared" si="2"/>
        <v>5.313092979127135</v>
      </c>
      <c r="I42" s="59"/>
      <c r="J42" s="111" t="s">
        <v>51</v>
      </c>
      <c r="K42" s="128">
        <f>+IF(F30&gt;0,K36*K39/1000,"")</f>
        <v>24.0234375</v>
      </c>
      <c r="L42" s="128">
        <f>+IF(G30&gt;0,L36*L39/1000,"")</f>
        <v>25.781250000000004</v>
      </c>
      <c r="M42" s="128">
        <f>+IF(H30&gt;0,M36*M39/1000,"")</f>
        <v>15.234375</v>
      </c>
      <c r="N42" s="59"/>
      <c r="O42" s="59"/>
      <c r="P42" s="59"/>
      <c r="Q42" s="59"/>
      <c r="R42" s="15"/>
      <c r="S42" s="55" t="e">
        <f>+($C$49-C42)/(#REF!-$F$30)</f>
        <v>#REF!</v>
      </c>
      <c r="T42" s="56" t="e">
        <f t="shared" si="4"/>
        <v>#REF!</v>
      </c>
      <c r="U42" s="56" t="e">
        <f t="shared" si="0"/>
        <v>#REF!</v>
      </c>
    </row>
    <row r="43" spans="1:21" ht="16.5" thickBot="1">
      <c r="A43" s="59"/>
      <c r="B43" s="87">
        <v>105</v>
      </c>
      <c r="C43" s="88">
        <v>300</v>
      </c>
      <c r="D43" s="88">
        <v>300</v>
      </c>
      <c r="E43" s="88">
        <v>300</v>
      </c>
      <c r="F43" s="21">
        <f t="shared" si="3"/>
        <v>10.20812685827552</v>
      </c>
      <c r="G43" s="21">
        <f t="shared" si="1"/>
        <v>11.200000000000001</v>
      </c>
      <c r="H43" s="21">
        <f t="shared" si="2"/>
        <v>5.502846299810247</v>
      </c>
      <c r="I43" s="79"/>
      <c r="J43" s="111"/>
      <c r="K43" s="128"/>
      <c r="L43" s="128"/>
      <c r="M43" s="128"/>
      <c r="N43" s="59"/>
      <c r="O43" s="59"/>
      <c r="P43" s="59"/>
      <c r="Q43" s="59"/>
      <c r="R43" s="15"/>
      <c r="S43" s="55" t="e">
        <f>+($C$49-C43)/(#REF!-$F$30)</f>
        <v>#REF!</v>
      </c>
      <c r="T43" s="56" t="e">
        <f t="shared" si="4"/>
        <v>#REF!</v>
      </c>
      <c r="U43" s="56" t="e">
        <f t="shared" si="0"/>
        <v>#REF!</v>
      </c>
    </row>
    <row r="44" spans="1:21" ht="16.5" thickBot="1">
      <c r="A44" s="59"/>
      <c r="B44" s="87">
        <v>120</v>
      </c>
      <c r="C44" s="88">
        <v>301</v>
      </c>
      <c r="D44" s="88">
        <v>301</v>
      </c>
      <c r="E44" s="88">
        <v>301</v>
      </c>
      <c r="F44" s="21">
        <f t="shared" si="3"/>
        <v>10.406342913776017</v>
      </c>
      <c r="G44" s="21">
        <f t="shared" si="1"/>
        <v>11.4</v>
      </c>
      <c r="H44" s="21">
        <f t="shared" si="2"/>
        <v>5.692599620493358</v>
      </c>
      <c r="I44" s="79"/>
      <c r="J44" s="111"/>
      <c r="K44" s="128"/>
      <c r="L44" s="128"/>
      <c r="M44" s="128"/>
      <c r="N44" s="59"/>
      <c r="O44" s="59"/>
      <c r="P44" s="59"/>
      <c r="Q44" s="59"/>
      <c r="R44" s="15"/>
      <c r="S44" s="55" t="e">
        <f>+($C$49-C44)/(#REF!-$F$30)</f>
        <v>#REF!</v>
      </c>
      <c r="T44" s="56" t="e">
        <f t="shared" si="4"/>
        <v>#REF!</v>
      </c>
      <c r="U44" s="56" t="e">
        <f t="shared" si="0"/>
        <v>#REF!</v>
      </c>
    </row>
    <row r="45" spans="1:21" ht="15.75">
      <c r="A45" s="59"/>
      <c r="B45" s="87">
        <v>135</v>
      </c>
      <c r="C45" s="88">
        <v>302</v>
      </c>
      <c r="D45" s="88">
        <v>302</v>
      </c>
      <c r="E45" s="88">
        <v>302</v>
      </c>
      <c r="F45" s="21">
        <f t="shared" si="3"/>
        <v>10.604558969276512</v>
      </c>
      <c r="G45" s="21">
        <f t="shared" si="1"/>
        <v>11.600000000000001</v>
      </c>
      <c r="H45" s="21">
        <f t="shared" si="2"/>
        <v>5.88235294117647</v>
      </c>
      <c r="I45" s="101"/>
      <c r="J45" s="102"/>
      <c r="K45" s="102"/>
      <c r="L45" s="60"/>
      <c r="M45" s="60"/>
      <c r="N45" s="59"/>
      <c r="O45" s="59"/>
      <c r="P45" s="59"/>
      <c r="Q45" s="59"/>
      <c r="R45" s="15"/>
      <c r="S45" s="55" t="e">
        <f>+($C$49-C45)/(#REF!-$F$30)</f>
        <v>#REF!</v>
      </c>
      <c r="T45" s="56" t="e">
        <f t="shared" si="4"/>
        <v>#REF!</v>
      </c>
      <c r="U45" s="56" t="e">
        <f t="shared" si="0"/>
        <v>#REF!</v>
      </c>
    </row>
    <row r="46" spans="1:21" ht="15.75">
      <c r="A46" s="59"/>
      <c r="B46" s="87">
        <v>150</v>
      </c>
      <c r="C46" s="88">
        <v>303</v>
      </c>
      <c r="D46" s="88">
        <v>303</v>
      </c>
      <c r="E46" s="88">
        <v>303</v>
      </c>
      <c r="F46" s="21">
        <f t="shared" si="3"/>
        <v>10.802775024777008</v>
      </c>
      <c r="G46" s="21">
        <f t="shared" si="1"/>
        <v>11.799999999999999</v>
      </c>
      <c r="H46" s="21">
        <f t="shared" si="2"/>
        <v>6.072106261859583</v>
      </c>
      <c r="I46" s="101"/>
      <c r="J46" s="102"/>
      <c r="K46" s="102"/>
      <c r="L46" s="60"/>
      <c r="M46" s="60"/>
      <c r="N46" s="59"/>
      <c r="O46" s="59"/>
      <c r="P46" s="59"/>
      <c r="Q46" s="59"/>
      <c r="R46" s="15"/>
      <c r="S46" s="55" t="e">
        <f>+($C$49-C46)/(#REF!-$F$30)</f>
        <v>#REF!</v>
      </c>
      <c r="T46" s="56" t="e">
        <f t="shared" si="4"/>
        <v>#REF!</v>
      </c>
      <c r="U46" s="56" t="e">
        <f t="shared" si="0"/>
        <v>#REF!</v>
      </c>
    </row>
    <row r="47" spans="1:21" ht="15.75">
      <c r="A47" s="59"/>
      <c r="B47" s="89">
        <v>165</v>
      </c>
      <c r="C47" s="88">
        <v>304</v>
      </c>
      <c r="D47" s="88">
        <v>304</v>
      </c>
      <c r="E47" s="88">
        <v>304</v>
      </c>
      <c r="F47" s="21">
        <f t="shared" si="3"/>
        <v>11.000991080277503</v>
      </c>
      <c r="G47" s="21">
        <f t="shared" si="1"/>
        <v>12</v>
      </c>
      <c r="H47" s="21">
        <f t="shared" si="2"/>
        <v>6.261859582542694</v>
      </c>
      <c r="I47" s="79"/>
      <c r="J47" s="59"/>
      <c r="K47" s="80"/>
      <c r="L47" s="60"/>
      <c r="M47" s="60"/>
      <c r="N47" s="59"/>
      <c r="O47" s="59"/>
      <c r="P47" s="59"/>
      <c r="Q47" s="59"/>
      <c r="R47" s="15"/>
      <c r="S47" s="55" t="e">
        <f>+($C$49-C47)/(#REF!-$F$30)</f>
        <v>#REF!</v>
      </c>
      <c r="T47" s="56" t="e">
        <f t="shared" si="4"/>
        <v>#REF!</v>
      </c>
      <c r="U47" s="56" t="e">
        <f t="shared" si="0"/>
        <v>#REF!</v>
      </c>
    </row>
    <row r="48" spans="1:21" ht="16.5" thickBot="1">
      <c r="A48" s="59"/>
      <c r="B48" s="89">
        <v>180</v>
      </c>
      <c r="C48" s="90">
        <v>305</v>
      </c>
      <c r="D48" s="90">
        <v>305</v>
      </c>
      <c r="E48" s="90">
        <v>305</v>
      </c>
      <c r="F48" s="23">
        <f t="shared" si="3"/>
        <v>11.199207135777998</v>
      </c>
      <c r="G48" s="23">
        <f t="shared" si="1"/>
        <v>12.2</v>
      </c>
      <c r="H48" s="23">
        <f t="shared" si="2"/>
        <v>6.451612903225806</v>
      </c>
      <c r="I48" s="81"/>
      <c r="J48" s="60"/>
      <c r="K48" s="59"/>
      <c r="L48" s="60"/>
      <c r="M48" s="60"/>
      <c r="N48" s="59"/>
      <c r="O48" s="59"/>
      <c r="P48" s="59"/>
      <c r="Q48" s="59"/>
      <c r="R48" s="15"/>
      <c r="S48" s="55" t="e">
        <f>+($C$49-C48)/(#REF!-$F$30)</f>
        <v>#REF!</v>
      </c>
      <c r="T48" s="56" t="e">
        <f t="shared" si="4"/>
        <v>#REF!</v>
      </c>
      <c r="U48" s="56" t="e">
        <f t="shared" si="0"/>
        <v>#REF!</v>
      </c>
    </row>
    <row r="49" spans="1:21" ht="16.5" thickBot="1">
      <c r="A49" s="82"/>
      <c r="B49" s="91" t="s">
        <v>9</v>
      </c>
      <c r="C49" s="92">
        <v>310</v>
      </c>
      <c r="D49" s="92">
        <v>310</v>
      </c>
      <c r="E49" s="110">
        <v>310</v>
      </c>
      <c r="F49" s="22">
        <f t="shared" si="3"/>
        <v>12.190287413280476</v>
      </c>
      <c r="G49" s="22">
        <f t="shared" si="1"/>
        <v>13.200000000000001</v>
      </c>
      <c r="H49" s="22">
        <f t="shared" si="2"/>
        <v>7.400379506641366</v>
      </c>
      <c r="I49" s="81"/>
      <c r="J49" s="60"/>
      <c r="K49" s="59"/>
      <c r="L49" s="60"/>
      <c r="M49" s="60"/>
      <c r="N49" s="59"/>
      <c r="O49" s="59"/>
      <c r="P49" s="59"/>
      <c r="Q49" s="59"/>
      <c r="R49" s="15"/>
      <c r="S49" s="55" t="e">
        <f>+($C$49-C49)/(#REF!-$F$30)</f>
        <v>#REF!</v>
      </c>
      <c r="T49" s="56" t="e">
        <f>1-S49^(1/$E$30)</f>
        <v>#REF!</v>
      </c>
      <c r="U49" s="56"/>
    </row>
    <row r="50" spans="1:17" ht="15.75">
      <c r="A50" s="59"/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0"/>
      <c r="O50" s="60"/>
      <c r="P50" s="60"/>
      <c r="Q50" s="59"/>
    </row>
    <row r="51" spans="1:17" ht="17.25">
      <c r="A51" s="59"/>
      <c r="B51" s="83" t="s">
        <v>50</v>
      </c>
      <c r="C51" s="83"/>
      <c r="D51" s="84"/>
      <c r="E51" s="84"/>
      <c r="F51" s="80"/>
      <c r="G51" s="80"/>
      <c r="H51" s="80"/>
      <c r="I51" s="80"/>
      <c r="J51" s="60"/>
      <c r="K51" s="60"/>
      <c r="L51" s="60"/>
      <c r="M51" s="60"/>
      <c r="N51" s="60"/>
      <c r="O51" s="60"/>
      <c r="P51" s="60"/>
      <c r="Q51" s="59"/>
    </row>
    <row r="52" spans="1:17" ht="14.25" customHeight="1">
      <c r="A52" s="59"/>
      <c r="B52" s="83"/>
      <c r="C52" s="83" t="s">
        <v>39</v>
      </c>
      <c r="D52" s="84"/>
      <c r="E52" s="84"/>
      <c r="F52" s="80"/>
      <c r="G52" s="80"/>
      <c r="H52" s="80"/>
      <c r="I52" s="80"/>
      <c r="J52" s="60"/>
      <c r="K52" s="60"/>
      <c r="L52" s="60"/>
      <c r="M52" s="60"/>
      <c r="N52" s="60"/>
      <c r="O52" s="60"/>
      <c r="P52" s="60"/>
      <c r="Q52" s="59"/>
    </row>
    <row r="53" spans="1:17" ht="14.25" customHeight="1">
      <c r="A53" s="59"/>
      <c r="B53" s="80"/>
      <c r="C53" s="83" t="s">
        <v>40</v>
      </c>
      <c r="D53" s="80"/>
      <c r="E53" s="80"/>
      <c r="F53" s="80"/>
      <c r="G53" s="80"/>
      <c r="H53" s="80"/>
      <c r="I53" s="80"/>
      <c r="J53" s="59"/>
      <c r="K53" s="59"/>
      <c r="L53" s="59"/>
      <c r="M53" s="59"/>
      <c r="N53" s="59"/>
      <c r="O53" s="59"/>
      <c r="P53" s="59"/>
      <c r="Q53" s="59"/>
    </row>
    <row r="54" spans="1:17" ht="15.75">
      <c r="A54" s="59"/>
      <c r="B54" s="59"/>
      <c r="C54" s="84" t="s">
        <v>48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ht="15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15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15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7" ht="15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ht="15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spans="1:17" ht="15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spans="1:17" ht="15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1:17" ht="15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ht="15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15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ht="15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7" ht="15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7" ht="15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15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5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1:17" ht="15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5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1:17" ht="15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1:17" ht="15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1:17" ht="15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1:17" ht="15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1:17" ht="15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17" ht="15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1:17" ht="15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1:17" ht="15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1:17" ht="15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1:17" ht="15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1:17" ht="15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1:17" ht="15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1:17" ht="15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1:17" ht="15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spans="1:17" ht="15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1:17" ht="15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spans="1:17" ht="15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1:17" ht="15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spans="1:17" ht="15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1:17" ht="15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17" ht="15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1:17" ht="15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1:17" ht="15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</sheetData>
  <sheetProtection sheet="1" objects="1" scenarios="1"/>
  <mergeCells count="20">
    <mergeCell ref="M42:M44"/>
    <mergeCell ref="J42:J44"/>
    <mergeCell ref="K36:K38"/>
    <mergeCell ref="L42:L44"/>
    <mergeCell ref="K42:K44"/>
    <mergeCell ref="M36:M38"/>
    <mergeCell ref="K39:K41"/>
    <mergeCell ref="L36:L38"/>
    <mergeCell ref="M39:M41"/>
    <mergeCell ref="L39:L41"/>
    <mergeCell ref="F28:F29"/>
    <mergeCell ref="G28:G29"/>
    <mergeCell ref="H28:H29"/>
    <mergeCell ref="J36:J38"/>
    <mergeCell ref="J39:J41"/>
    <mergeCell ref="U33:U35"/>
    <mergeCell ref="C33:E34"/>
    <mergeCell ref="F33:H34"/>
    <mergeCell ref="S33:S35"/>
    <mergeCell ref="T33:T35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</dc:creator>
  <cp:keywords/>
  <dc:description/>
  <cp:lastModifiedBy>Александр</cp:lastModifiedBy>
  <cp:lastPrinted>2000-11-04T19:52:47Z</cp:lastPrinted>
  <dcterms:created xsi:type="dcterms:W3CDTF">2000-10-19T20:24:36Z</dcterms:created>
  <dcterms:modified xsi:type="dcterms:W3CDTF">2021-09-13T19:11:41Z</dcterms:modified>
  <cp:category/>
  <cp:version/>
  <cp:contentType/>
  <cp:contentStatus/>
</cp:coreProperties>
</file>