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6615" activeTab="0"/>
  </bookViews>
  <sheets>
    <sheet name="Прогноз морозостойкости" sheetId="1" r:id="rId1"/>
    <sheet name="Рабочие записи" sheetId="2" r:id="rId2"/>
  </sheets>
  <definedNames>
    <definedName name="_xlnm.Print_Area" localSheetId="0">'Прогноз морозостойкости'!$A$1:$R$25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<sst xmlns="http://schemas.openxmlformats.org/spreadsheetml/2006/main" count="61" uniqueCount="55">
  <si>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(по методике, изложенной в статье Сизова В.П. "Прогнозирование морозостойкости бетона" // </t>
  </si>
  <si>
    <t>Бетон и железобетон", 1992, №6. - с.25-27)</t>
  </si>
  <si>
    <t>В/Ц</t>
  </si>
  <si>
    <t>Н.Г.Т., %</t>
  </si>
  <si>
    <t>Крупность щебня, мм</t>
  </si>
  <si>
    <t>Мк песка</t>
  </si>
  <si>
    <t>D, кол-во мин.добавок в цементе, %</t>
  </si>
  <si>
    <t>О.К., см</t>
  </si>
  <si>
    <t>Корректировка коэффициента "А"</t>
  </si>
  <si>
    <t>Поправка к А</t>
  </si>
  <si>
    <r>
      <t>С</t>
    </r>
    <r>
      <rPr>
        <vertAlign val="subscript"/>
        <sz val="10"/>
        <color indexed="12"/>
        <rFont val="Arial Cyr"/>
        <family val="2"/>
      </rPr>
      <t>3</t>
    </r>
    <r>
      <rPr>
        <sz val="10"/>
        <color indexed="12"/>
        <rFont val="Arial Cyr"/>
        <family val="2"/>
      </rPr>
      <t>А содержание, %</t>
    </r>
  </si>
  <si>
    <r>
      <t>F = AR</t>
    </r>
    <r>
      <rPr>
        <i/>
        <vertAlign val="subscript"/>
        <sz val="10"/>
        <rFont val="Arial Cyr"/>
        <family val="2"/>
      </rPr>
      <t>Ц</t>
    </r>
    <r>
      <rPr>
        <i/>
        <sz val="10"/>
        <rFont val="Arial Cyr"/>
        <family val="2"/>
      </rPr>
      <t>(Ц/В - 0,5)</t>
    </r>
  </si>
  <si>
    <t>Параметры цемента</t>
  </si>
  <si>
    <r>
      <t xml:space="preserve">  Содержание С</t>
    </r>
    <r>
      <rPr>
        <b/>
        <vertAlign val="subscript"/>
        <sz val="10"/>
        <rFont val="Arial Cyr"/>
        <family val="2"/>
      </rPr>
      <t>3</t>
    </r>
    <r>
      <rPr>
        <b/>
        <sz val="10"/>
        <rFont val="Arial Cyr"/>
        <family val="2"/>
      </rPr>
      <t>А, %</t>
    </r>
  </si>
  <si>
    <t xml:space="preserve">  В/Ц</t>
  </si>
  <si>
    <t xml:space="preserve">  Осадка конуса, см</t>
  </si>
  <si>
    <t xml:space="preserve">  Наибольшая крупность щебня, мм</t>
  </si>
  <si>
    <r>
      <t xml:space="preserve">  М</t>
    </r>
    <r>
      <rPr>
        <b/>
        <vertAlign val="subscript"/>
        <sz val="10"/>
        <rFont val="Arial Cyr"/>
        <family val="2"/>
      </rPr>
      <t>к</t>
    </r>
    <r>
      <rPr>
        <b/>
        <sz val="10"/>
        <rFont val="Arial Cyr"/>
        <family val="2"/>
      </rPr>
      <t xml:space="preserve">  песка</t>
    </r>
  </si>
  <si>
    <t>Марка цемента</t>
  </si>
  <si>
    <t xml:space="preserve">  Марка цемента</t>
  </si>
  <si>
    <t>Коэффициент  "А"</t>
  </si>
  <si>
    <t>Значение  А</t>
  </si>
  <si>
    <t xml:space="preserve">Фактор, влияющий на "А" </t>
  </si>
  <si>
    <t>y = -0,2333x + 0,1167</t>
  </si>
  <si>
    <r>
      <t>y = -0,0000119x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 xml:space="preserve"> + 0,0019286x - 0,0580952</t>
    </r>
  </si>
  <si>
    <r>
      <t>y = 0,002x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 xml:space="preserve"> + 0,025x - 0,058</t>
    </r>
  </si>
  <si>
    <t>y = -0,0125x + 0,1</t>
  </si>
  <si>
    <t>y = -0,0065x + 0,065</t>
  </si>
  <si>
    <t>y = -0,0035x + 0,007</t>
  </si>
  <si>
    <t>Введите исходные данные</t>
  </si>
  <si>
    <t>Выполнил - Гелевера А.Г.</t>
  </si>
  <si>
    <t xml:space="preserve">  Кол-во активной минеральной добавки, %</t>
  </si>
  <si>
    <t>Прогнозирование морозостойкости п/цементных бетонов</t>
  </si>
  <si>
    <t>Прогнозируемая морозостойкость бетона,  циклов</t>
  </si>
  <si>
    <t>23...32</t>
  </si>
  <si>
    <t>3…15</t>
  </si>
  <si>
    <t>-</t>
  </si>
  <si>
    <t>0,3…1,0</t>
  </si>
  <si>
    <t>Ограни-чения:</t>
  </si>
  <si>
    <t>0…22</t>
  </si>
  <si>
    <t>5…150</t>
  </si>
  <si>
    <t>0,5…3,5</t>
  </si>
  <si>
    <t>0…60</t>
  </si>
  <si>
    <t>изготовлении, укладке и уходе за бетоном.</t>
  </si>
  <si>
    <t>Рассчётные или фактические параметры бетонной смеси</t>
  </si>
  <si>
    <r>
      <t xml:space="preserve">А   </t>
    </r>
    <r>
      <rPr>
        <sz val="8"/>
        <color indexed="9"/>
        <rFont val="Arial Cyr"/>
        <family val="2"/>
      </rPr>
      <t>- коэффициент, зависящий от качества материалов и бетона;</t>
    </r>
  </si>
  <si>
    <r>
      <t>R</t>
    </r>
    <r>
      <rPr>
        <vertAlign val="subscript"/>
        <sz val="9"/>
        <color indexed="9"/>
        <rFont val="Arial Cyr"/>
        <family val="2"/>
      </rPr>
      <t>Ц</t>
    </r>
    <r>
      <rPr>
        <sz val="9"/>
        <color indexed="9"/>
        <rFont val="Arial Cyr"/>
        <family val="2"/>
      </rPr>
      <t xml:space="preserve">  </t>
    </r>
    <r>
      <rPr>
        <sz val="8"/>
        <color indexed="9"/>
        <rFont val="Arial Cyr"/>
        <family val="2"/>
      </rPr>
      <t>- марка цемента</t>
    </r>
  </si>
  <si>
    <t xml:space="preserve">  Нормальная густота теста, %</t>
  </si>
  <si>
    <r>
      <t xml:space="preserve">y = 0,0002x + 0,35 </t>
    </r>
    <r>
      <rPr>
        <sz val="8"/>
        <rFont val="Arial Cyr"/>
        <family val="2"/>
      </rPr>
      <t>(принята к использованию эта зависимость)</t>
    </r>
  </si>
  <si>
    <r>
      <t>y = -0,0105x + 0,2835</t>
    </r>
    <r>
      <rPr>
        <sz val="8"/>
        <rFont val="Arial Cyr"/>
        <family val="2"/>
      </rPr>
      <t xml:space="preserve"> (принято к использованию)</t>
    </r>
  </si>
  <si>
    <r>
      <t xml:space="preserve">y = -0,0002x + 0,55 </t>
    </r>
    <r>
      <rPr>
        <sz val="8"/>
        <color indexed="10"/>
        <rFont val="Arial Cyr"/>
        <family val="2"/>
      </rPr>
      <t>(так в статье, но это очевидно ошибка)</t>
    </r>
  </si>
  <si>
    <r>
      <t xml:space="preserve">y = -0,002875x2 + 0,156250x - 2,122875 </t>
    </r>
    <r>
      <rPr>
        <sz val="8"/>
        <color indexed="10"/>
        <rFont val="Arial Cyr"/>
        <family val="2"/>
      </rPr>
      <t>(странно !)</t>
    </r>
  </si>
  <si>
    <t xml:space="preserve">По мнению автора, погрешность метода составляет около 7% при условии соблюдения технологических требований при  </t>
  </si>
  <si>
    <r>
      <t xml:space="preserve">Появление сообщения </t>
    </r>
    <r>
      <rPr>
        <i/>
        <sz val="7"/>
        <color indexed="10"/>
        <rFont val="Arial Cyr"/>
        <family val="2"/>
      </rPr>
      <t>"Прогнозирование невозможно!"</t>
    </r>
    <r>
      <rPr>
        <sz val="7"/>
        <rFont val="Arial Cyr"/>
        <family val="2"/>
      </rPr>
      <t xml:space="preserve"> или отрицательного числа указывает на недопустимо низкую </t>
    </r>
  </si>
  <si>
    <t>морозостойкость. Измените параметры.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</si>
</sst>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  <numFmt numFmtId="189" formatCode="0.000"/>
    <numFmt numFmtId="190" formatCode="0.00000"/>
    <numFmt numFmtId="191" formatCode="0.0000000"/>
    <numFmt numFmtId="192" formatCode="0.000000"/>
  </numFmts>
  <fonts count="26">
    <font>
      <sz val="10"/>
      <name val="Arial Cyr"/>
      <family val="0"/>
    </font>
    <font>
      <sz val="9"/>
      <name val="Arial Cyr"/>
      <family val="2"/>
    </font>
    <font>
      <sz val="10"/>
      <name val="Symbol"/>
      <family val="1"/>
    </font>
    <font>
      <sz val="10"/>
      <color indexed="12"/>
      <name val="Arial Cyr"/>
      <family val="2"/>
    </font>
    <font>
      <vertAlign val="subscript"/>
      <sz val="10"/>
      <color indexed="12"/>
      <name val="Arial Cyr"/>
      <family val="2"/>
    </font>
    <font>
      <vertAlign val="superscript"/>
      <sz val="10"/>
      <name val="Arial Cyr"/>
      <family val="2"/>
    </font>
    <font>
      <i/>
      <sz val="10"/>
      <name val="Arial Cyr"/>
      <family val="2"/>
    </font>
    <font>
      <i/>
      <vertAlign val="subscript"/>
      <sz val="10"/>
      <name val="Arial Cyr"/>
      <family val="2"/>
    </font>
    <font>
      <b/>
      <sz val="10"/>
      <name val="Arial Cyr"/>
      <family val="2"/>
    </font>
    <font>
      <b/>
      <vertAlign val="subscript"/>
      <sz val="10"/>
      <name val="Arial Cyr"/>
      <family val="2"/>
    </font>
    <font>
      <b/>
      <sz val="12"/>
      <color indexed="10"/>
      <name val="Arial Cyr"/>
      <family val="2"/>
    </font>
    <font>
      <b/>
      <sz val="14"/>
      <color indexed="9"/>
      <name val="Arial Cyr"/>
      <family val="2"/>
    </font>
    <font>
      <sz val="8"/>
      <color indexed="9"/>
      <name val="Arial Cyr"/>
      <family val="2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12"/>
      <name val="Arial Cyr"/>
      <family val="2"/>
    </font>
    <font>
      <vertAlign val="subscript"/>
      <sz val="9"/>
      <color indexed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0"/>
      <color indexed="61"/>
      <name val="Arial Cyr"/>
      <family val="2"/>
    </font>
    <font>
      <sz val="10"/>
      <color indexed="23"/>
      <name val="Arial Cyr"/>
      <family val="2"/>
    </font>
    <font>
      <b/>
      <sz val="8"/>
      <name val="Arial Cyr"/>
      <family val="2"/>
    </font>
    <font>
      <i/>
      <sz val="7"/>
      <color indexed="10"/>
      <name val="Arial Cyr"/>
      <family val="2"/>
    </font>
    <font>
      <b/>
      <sz val="7.5"/>
      <color indexed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ill="1" applyAlignment="1">
      <alignment/>
    </xf>
    <xf numFmtId="0" fontId="11" fillId="2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5" borderId="8" xfId="0" applyFill="1" applyBorder="1" applyAlignment="1">
      <alignment/>
    </xf>
    <xf numFmtId="0" fontId="6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8" fillId="3" borderId="2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/>
    </xf>
    <xf numFmtId="49" fontId="18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1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89" fontId="0" fillId="3" borderId="14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89" fontId="0" fillId="3" borderId="18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89" fontId="0" fillId="0" borderId="18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89" fontId="0" fillId="0" borderId="14" xfId="0" applyNumberForma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9" fontId="0" fillId="3" borderId="25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5" borderId="29" xfId="0" applyFill="1" applyBorder="1" applyAlignment="1" applyProtection="1">
      <alignment horizontal="center"/>
      <protection locked="0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3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5" fillId="5" borderId="4" xfId="0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horizontal="center"/>
      <protection locked="0"/>
    </xf>
    <xf numFmtId="0" fontId="18" fillId="4" borderId="0" xfId="0" applyFont="1" applyFill="1" applyAlignment="1">
      <alignment horizontal="center" wrapText="1"/>
    </xf>
    <xf numFmtId="1" fontId="10" fillId="5" borderId="32" xfId="0" applyNumberFormat="1" applyFont="1" applyFill="1" applyBorder="1" applyAlignment="1">
      <alignment horizontal="center" vertical="center" wrapText="1"/>
    </xf>
    <xf numFmtId="1" fontId="10" fillId="5" borderId="33" xfId="0" applyNumberFormat="1" applyFont="1" applyFill="1" applyBorder="1" applyAlignment="1">
      <alignment horizontal="center" vertical="center" wrapText="1"/>
    </xf>
    <xf numFmtId="1" fontId="10" fillId="5" borderId="34" xfId="0" applyNumberFormat="1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 indent="1"/>
    </xf>
    <xf numFmtId="0" fontId="15" fillId="0" borderId="33" xfId="0" applyFont="1" applyBorder="1" applyAlignment="1">
      <alignment horizontal="left" vertical="center" wrapText="1" indent="1"/>
    </xf>
    <xf numFmtId="0" fontId="15" fillId="0" borderId="34" xfId="0" applyFont="1" applyBorder="1" applyAlignment="1">
      <alignment horizontal="left" vertical="center" wrapText="1" indent="1"/>
    </xf>
    <xf numFmtId="0" fontId="21" fillId="3" borderId="35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/>
    </xf>
    <xf numFmtId="0" fontId="17" fillId="3" borderId="37" xfId="0" applyFont="1" applyFill="1" applyBorder="1" applyAlignment="1">
      <alignment horizontal="left"/>
    </xf>
    <xf numFmtId="0" fontId="21" fillId="3" borderId="38" xfId="0" applyFont="1" applyFill="1" applyBorder="1" applyAlignment="1">
      <alignment horizontal="left"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21" fillId="3" borderId="40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/>
    </xf>
    <xf numFmtId="0" fontId="8" fillId="3" borderId="42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0" fontId="8" fillId="3" borderId="44" xfId="0" applyFont="1" applyFill="1" applyBorder="1" applyAlignment="1">
      <alignment/>
    </xf>
    <xf numFmtId="0" fontId="8" fillId="3" borderId="45" xfId="0" applyFont="1" applyFill="1" applyBorder="1" applyAlignment="1">
      <alignment/>
    </xf>
    <xf numFmtId="0" fontId="8" fillId="3" borderId="46" xfId="0" applyFont="1" applyFill="1" applyBorder="1" applyAlignment="1">
      <alignment/>
    </xf>
    <xf numFmtId="0" fontId="15" fillId="5" borderId="11" xfId="0" applyFont="1" applyFill="1" applyBorder="1" applyAlignment="1" applyProtection="1">
      <alignment horizontal="center"/>
      <protection locked="0"/>
    </xf>
    <xf numFmtId="0" fontId="15" fillId="5" borderId="39" xfId="0" applyFont="1" applyFill="1" applyBorder="1" applyAlignment="1" applyProtection="1">
      <alignment horizontal="center"/>
      <protection locked="0"/>
    </xf>
    <xf numFmtId="0" fontId="15" fillId="5" borderId="30" xfId="0" applyFont="1" applyFill="1" applyBorder="1" applyAlignment="1" applyProtection="1">
      <alignment horizontal="center"/>
      <protection locked="0"/>
    </xf>
    <xf numFmtId="0" fontId="15" fillId="5" borderId="31" xfId="0" applyFont="1" applyFill="1" applyBorder="1" applyAlignment="1" applyProtection="1">
      <alignment horizontal="center"/>
      <protection locked="0"/>
    </xf>
    <xf numFmtId="0" fontId="15" fillId="5" borderId="40" xfId="0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 applyProtection="1">
      <alignment horizontal="center"/>
      <protection locked="0"/>
    </xf>
    <xf numFmtId="0" fontId="15" fillId="5" borderId="7" xfId="0" applyFont="1" applyFill="1" applyBorder="1" applyAlignment="1" applyProtection="1">
      <alignment horizontal="center"/>
      <protection locked="0"/>
    </xf>
    <xf numFmtId="0" fontId="15" fillId="5" borderId="38" xfId="0" applyFont="1" applyFill="1" applyBorder="1" applyAlignment="1" applyProtection="1">
      <alignment horizontal="center"/>
      <protection locked="0"/>
    </xf>
    <xf numFmtId="0" fontId="15" fillId="5" borderId="47" xfId="0" applyFont="1" applyFill="1" applyBorder="1" applyAlignment="1" applyProtection="1">
      <alignment horizontal="center"/>
      <protection locked="0"/>
    </xf>
    <xf numFmtId="0" fontId="15" fillId="5" borderId="48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" borderId="49" xfId="0" applyFont="1" applyFill="1" applyBorder="1" applyAlignment="1">
      <alignment/>
    </xf>
    <xf numFmtId="0" fontId="3" fillId="3" borderId="50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0" fillId="0" borderId="3" xfId="0" applyFont="1" applyBorder="1" applyAlignment="1">
      <alignment horizontal="fill" vertical="center"/>
    </xf>
    <xf numFmtId="0" fontId="0" fillId="0" borderId="0" xfId="0" applyFont="1" applyBorder="1" applyAlignment="1">
      <alignment horizontal="fill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8F8F8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</xdr:row>
      <xdr:rowOff>114300</xdr:rowOff>
    </xdr:from>
    <xdr:to>
      <xdr:col>8</xdr:col>
      <xdr:colOff>600075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54292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showRowColHeaders="0" tabSelected="1" zoomScale="166" zoomScaleNormal="166" zoomScaleSheetLayoutView="145" workbookViewId="0" topLeftCell="A1">
      <selection activeCell="H17" sqref="H17:J17"/>
    </sheetView>
  </sheetViews>
  <sheetFormatPr defaultColWidth="9.00390625" defaultRowHeight="12.75"/>
  <cols>
    <col min="1" max="1" width="5.625" style="0" customWidth="1"/>
    <col min="2" max="2" width="14.00390625" style="0" customWidth="1"/>
    <col min="11" max="11" width="6.125" style="0" customWidth="1"/>
  </cols>
  <sheetData>
    <row r="1" spans="1:12" ht="5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44"/>
    </row>
    <row r="2" spans="1:16" ht="18">
      <c r="A2" s="3"/>
      <c r="B2" s="3"/>
      <c r="C2" s="3"/>
      <c r="D2" s="3"/>
      <c r="E2" s="3"/>
      <c r="F2" s="28" t="s">
        <v>32</v>
      </c>
      <c r="G2" s="3"/>
      <c r="H2" s="3"/>
      <c r="I2" s="3"/>
      <c r="J2" s="3"/>
      <c r="K2" s="3"/>
      <c r="L2" s="44"/>
      <c r="P2" s="2" t="s">
        <v>30</v>
      </c>
    </row>
    <row r="3" spans="1:12" ht="10.5" customHeight="1">
      <c r="A3" s="29"/>
      <c r="B3" s="29"/>
      <c r="C3" s="29"/>
      <c r="D3" s="29"/>
      <c r="E3" s="29"/>
      <c r="F3" s="31" t="s">
        <v>0</v>
      </c>
      <c r="G3" s="29"/>
      <c r="H3" s="29"/>
      <c r="I3" s="29"/>
      <c r="J3" s="29"/>
      <c r="K3" s="29"/>
      <c r="L3" s="44"/>
    </row>
    <row r="4" spans="1:12" ht="9.75" customHeight="1">
      <c r="A4" s="29"/>
      <c r="B4" s="29"/>
      <c r="C4" s="29"/>
      <c r="D4" s="29"/>
      <c r="E4" s="29"/>
      <c r="F4" s="31" t="s">
        <v>1</v>
      </c>
      <c r="G4" s="29"/>
      <c r="H4" s="29"/>
      <c r="I4" s="29"/>
      <c r="J4" s="29"/>
      <c r="K4" s="29"/>
      <c r="L4" s="44"/>
    </row>
    <row r="5" spans="1:12" ht="6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44"/>
    </row>
    <row r="6" spans="1:12" ht="12.75">
      <c r="A6" s="29"/>
      <c r="B6" s="29"/>
      <c r="C6" s="29"/>
      <c r="D6" s="29"/>
      <c r="E6" s="37"/>
      <c r="F6" s="38" t="s">
        <v>11</v>
      </c>
      <c r="G6" s="39"/>
      <c r="H6" s="29"/>
      <c r="I6" s="29"/>
      <c r="J6" s="29"/>
      <c r="K6" s="29"/>
      <c r="L6" s="44"/>
    </row>
    <row r="7" spans="1:12" ht="6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44"/>
    </row>
    <row r="8" spans="1:12" ht="12.75">
      <c r="A8" s="29"/>
      <c r="B8" s="33" t="s">
        <v>45</v>
      </c>
      <c r="C8" s="29"/>
      <c r="D8" s="29"/>
      <c r="E8" s="29"/>
      <c r="F8" s="29"/>
      <c r="G8" s="29"/>
      <c r="H8" s="29"/>
      <c r="I8" s="29"/>
      <c r="J8" s="29"/>
      <c r="K8" s="29"/>
      <c r="L8" s="44"/>
    </row>
    <row r="9" spans="1:12" ht="10.5" customHeight="1">
      <c r="A9" s="29"/>
      <c r="B9" s="33" t="s">
        <v>46</v>
      </c>
      <c r="C9" s="29"/>
      <c r="D9" s="29"/>
      <c r="E9" s="29"/>
      <c r="F9" s="29"/>
      <c r="G9" s="29"/>
      <c r="H9" s="29"/>
      <c r="I9" s="29"/>
      <c r="J9" s="29"/>
      <c r="K9" s="93" t="s">
        <v>38</v>
      </c>
      <c r="L9" s="44"/>
    </row>
    <row r="10" spans="1:12" ht="12" customHeight="1" thickBot="1">
      <c r="A10" s="29"/>
      <c r="B10" s="29"/>
      <c r="C10" s="29"/>
      <c r="D10" s="29"/>
      <c r="E10" s="29"/>
      <c r="F10" s="29"/>
      <c r="G10" s="29"/>
      <c r="H10" s="30"/>
      <c r="I10" s="34" t="s">
        <v>29</v>
      </c>
      <c r="J10" s="32"/>
      <c r="K10" s="93"/>
      <c r="L10" s="44"/>
    </row>
    <row r="11" spans="1:12" ht="13.5" customHeight="1">
      <c r="A11" s="29"/>
      <c r="B11" s="100" t="s">
        <v>12</v>
      </c>
      <c r="C11" s="106" t="s">
        <v>47</v>
      </c>
      <c r="D11" s="107"/>
      <c r="E11" s="107"/>
      <c r="F11" s="107"/>
      <c r="G11" s="107"/>
      <c r="H11" s="114">
        <v>26</v>
      </c>
      <c r="I11" s="91"/>
      <c r="J11" s="92"/>
      <c r="K11" s="43" t="s">
        <v>34</v>
      </c>
      <c r="L11" s="44"/>
    </row>
    <row r="12" spans="1:12" ht="13.5" customHeight="1">
      <c r="A12" s="29"/>
      <c r="B12" s="101"/>
      <c r="C12" s="108" t="s">
        <v>13</v>
      </c>
      <c r="D12" s="109"/>
      <c r="E12" s="109"/>
      <c r="F12" s="109"/>
      <c r="G12" s="109"/>
      <c r="H12" s="115">
        <v>6</v>
      </c>
      <c r="I12" s="116"/>
      <c r="J12" s="117"/>
      <c r="K12" s="43" t="s">
        <v>35</v>
      </c>
      <c r="L12" s="44"/>
    </row>
    <row r="13" spans="1:12" ht="13.5" customHeight="1">
      <c r="A13" s="29"/>
      <c r="B13" s="101"/>
      <c r="C13" s="108" t="s">
        <v>31</v>
      </c>
      <c r="D13" s="109"/>
      <c r="E13" s="109"/>
      <c r="F13" s="109"/>
      <c r="G13" s="109"/>
      <c r="H13" s="115">
        <v>20</v>
      </c>
      <c r="I13" s="116"/>
      <c r="J13" s="117"/>
      <c r="K13" s="43" t="s">
        <v>42</v>
      </c>
      <c r="L13" s="44"/>
    </row>
    <row r="14" spans="1:12" ht="13.5" customHeight="1" thickBot="1">
      <c r="A14" s="29"/>
      <c r="B14" s="102"/>
      <c r="C14" s="40" t="s">
        <v>19</v>
      </c>
      <c r="D14" s="14"/>
      <c r="E14" s="14"/>
      <c r="F14" s="14"/>
      <c r="G14" s="14"/>
      <c r="H14" s="118">
        <v>400</v>
      </c>
      <c r="I14" s="119"/>
      <c r="J14" s="120"/>
      <c r="K14" s="43" t="s">
        <v>36</v>
      </c>
      <c r="L14" s="44"/>
    </row>
    <row r="15" spans="1:12" ht="13.5" customHeight="1">
      <c r="A15" s="29"/>
      <c r="B15" s="103" t="s">
        <v>44</v>
      </c>
      <c r="C15" s="110" t="s">
        <v>14</v>
      </c>
      <c r="D15" s="111"/>
      <c r="E15" s="111"/>
      <c r="F15" s="111"/>
      <c r="G15" s="111"/>
      <c r="H15" s="121">
        <v>0.55</v>
      </c>
      <c r="I15" s="122"/>
      <c r="J15" s="123"/>
      <c r="K15" s="43" t="s">
        <v>37</v>
      </c>
      <c r="L15" s="44"/>
    </row>
    <row r="16" spans="1:12" ht="13.5" customHeight="1">
      <c r="A16" s="29"/>
      <c r="B16" s="104"/>
      <c r="C16" s="108" t="s">
        <v>15</v>
      </c>
      <c r="D16" s="109"/>
      <c r="E16" s="109"/>
      <c r="F16" s="109"/>
      <c r="G16" s="109"/>
      <c r="H16" s="115">
        <v>1</v>
      </c>
      <c r="I16" s="116"/>
      <c r="J16" s="117"/>
      <c r="K16" s="43" t="s">
        <v>39</v>
      </c>
      <c r="L16" s="44"/>
    </row>
    <row r="17" spans="1:12" ht="13.5" customHeight="1">
      <c r="A17" s="29"/>
      <c r="B17" s="104"/>
      <c r="C17" s="108" t="s">
        <v>16</v>
      </c>
      <c r="D17" s="109"/>
      <c r="E17" s="109"/>
      <c r="F17" s="109"/>
      <c r="G17" s="109"/>
      <c r="H17" s="115">
        <v>5</v>
      </c>
      <c r="I17" s="116"/>
      <c r="J17" s="117"/>
      <c r="K17" s="43" t="s">
        <v>40</v>
      </c>
      <c r="L17" s="44"/>
    </row>
    <row r="18" spans="1:12" ht="13.5" customHeight="1" thickBot="1">
      <c r="A18" s="29"/>
      <c r="B18" s="105"/>
      <c r="C18" s="112" t="s">
        <v>17</v>
      </c>
      <c r="D18" s="113"/>
      <c r="E18" s="113"/>
      <c r="F18" s="113"/>
      <c r="G18" s="113"/>
      <c r="H18" s="118">
        <v>1.1</v>
      </c>
      <c r="I18" s="119"/>
      <c r="J18" s="120"/>
      <c r="K18" s="43" t="s">
        <v>41</v>
      </c>
      <c r="L18" s="44"/>
    </row>
    <row r="19" spans="1:12" ht="8.25" customHeight="1">
      <c r="A19" s="29"/>
      <c r="B19" s="47" t="s">
        <v>53</v>
      </c>
      <c r="C19" s="48"/>
      <c r="D19" s="48"/>
      <c r="E19" s="48"/>
      <c r="F19" s="48"/>
      <c r="G19" s="48"/>
      <c r="H19" s="48"/>
      <c r="I19" s="48"/>
      <c r="J19" s="48"/>
      <c r="K19" s="43"/>
      <c r="L19" s="44"/>
    </row>
    <row r="20" spans="1:12" ht="8.25" customHeight="1" thickBot="1">
      <c r="A20" s="29"/>
      <c r="B20" s="47" t="s">
        <v>54</v>
      </c>
      <c r="C20" s="48"/>
      <c r="D20" s="48"/>
      <c r="E20" s="48"/>
      <c r="F20" s="48"/>
      <c r="G20" s="48"/>
      <c r="H20" s="48"/>
      <c r="I20" s="48"/>
      <c r="J20" s="48"/>
      <c r="K20" s="35"/>
      <c r="L20" s="44"/>
    </row>
    <row r="21" spans="1:14" ht="23.25" customHeight="1" thickBot="1">
      <c r="A21" s="29"/>
      <c r="B21" s="97" t="s">
        <v>33</v>
      </c>
      <c r="C21" s="98"/>
      <c r="D21" s="98"/>
      <c r="E21" s="98"/>
      <c r="F21" s="98"/>
      <c r="G21" s="99"/>
      <c r="H21" s="94">
        <f>IF(N21&lt;0,"Прогнозирование невозможно!",ROUNDDOWN(((0.0002*H14+0.35)+(-0.0105*H11+0.2835)+(-0.0125*H12+0.1)+(-0.0065*H13+0.065)+(-0.2333*H15+0.1167)+(-0.0035*H16+0.007)+(-0.0000119*H17^2+0.0019286*H17-0.0580952)+(0.002*H18^2+0.025*H18-0.058))*H14*(1/H15-0.5),0))</f>
        <v>166</v>
      </c>
      <c r="I21" s="95"/>
      <c r="J21" s="96"/>
      <c r="K21" s="35"/>
      <c r="L21" s="44"/>
      <c r="N21" s="42">
        <f>((0.0002*H14+0.35)+(-0.002875*H11^2+0.15625*H11-2.122875)+(-0.0125*H12+0.1)+(-0.0065*H13+0.065)+(-0.2333*H15+0.1167)+(-0.0035*H16+0.007)+(-0.0000119*H17^2+0.0019286*H17-0.0580952)+(0.002*H18^2+0.025*H18-0.058))*H14*(1/H15-0.5)</f>
        <v>158.80415818181802</v>
      </c>
    </row>
    <row r="22" spans="1:12" ht="9.75" customHeight="1">
      <c r="A22" s="29"/>
      <c r="B22" s="82" t="s">
        <v>52</v>
      </c>
      <c r="C22" s="45"/>
      <c r="D22" s="45"/>
      <c r="E22" s="45"/>
      <c r="F22" s="45"/>
      <c r="G22" s="45"/>
      <c r="H22" s="30"/>
      <c r="I22" s="32"/>
      <c r="J22" s="32"/>
      <c r="K22" s="32"/>
      <c r="L22" s="44"/>
    </row>
    <row r="23" spans="1:12" ht="9.75" customHeight="1">
      <c r="A23" s="29"/>
      <c r="B23" s="83" t="s">
        <v>43</v>
      </c>
      <c r="C23" s="45"/>
      <c r="D23" s="45"/>
      <c r="E23" s="45"/>
      <c r="F23" s="45"/>
      <c r="G23" s="45"/>
      <c r="H23" s="45"/>
      <c r="I23" s="46"/>
      <c r="J23" s="46"/>
      <c r="K23" s="36"/>
      <c r="L23" s="44"/>
    </row>
    <row r="24" spans="1:12" ht="12.75">
      <c r="A24" s="29"/>
      <c r="B24" s="45"/>
      <c r="C24" s="45"/>
      <c r="D24" s="45"/>
      <c r="E24" s="45"/>
      <c r="F24" s="45"/>
      <c r="G24" s="45"/>
      <c r="H24" s="45"/>
      <c r="I24" s="45"/>
      <c r="J24" s="45"/>
      <c r="K24" s="29"/>
      <c r="L24" s="44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4"/>
    </row>
    <row r="26" spans="1:1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44"/>
    </row>
    <row r="27" spans="1:1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44"/>
    </row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</sheetData>
  <sheetProtection password="CF42" sheet="1" objects="1" scenarios="1"/>
  <mergeCells count="20">
    <mergeCell ref="C17:G17"/>
    <mergeCell ref="C18:G18"/>
    <mergeCell ref="H11:J11"/>
    <mergeCell ref="H12:J12"/>
    <mergeCell ref="H13:J13"/>
    <mergeCell ref="H14:J14"/>
    <mergeCell ref="H15:J15"/>
    <mergeCell ref="H16:J16"/>
    <mergeCell ref="H17:J17"/>
    <mergeCell ref="H18:J18"/>
    <mergeCell ref="K9:K10"/>
    <mergeCell ref="H21:J21"/>
    <mergeCell ref="B21:G21"/>
    <mergeCell ref="B11:B14"/>
    <mergeCell ref="B15:B18"/>
    <mergeCell ref="C11:G11"/>
    <mergeCell ref="C12:G12"/>
    <mergeCell ref="C13:G13"/>
    <mergeCell ref="C15:G15"/>
    <mergeCell ref="C16:G16"/>
  </mergeCells>
  <printOptions/>
  <pageMargins left="0.75" right="0.75" top="1" bottom="1" header="0.5" footer="0.5"/>
  <pageSetup blackAndWhite="1" horizontalDpi="240" verticalDpi="240" orientation="portrait" paperSize="9" scale="8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showGridLines="0" showRowColHeaders="0" zoomScale="117" zoomScaleNormal="117" workbookViewId="0" topLeftCell="A1">
      <selection activeCell="H24" sqref="H24"/>
    </sheetView>
  </sheetViews>
  <sheetFormatPr defaultColWidth="9.00390625" defaultRowHeight="12.75"/>
  <cols>
    <col min="1" max="1" width="3.125" style="0" customWidth="1"/>
  </cols>
  <sheetData>
    <row r="1" ht="13.5" thickBot="1"/>
    <row r="2" spans="2:12" ht="12.75">
      <c r="B2" s="128" t="s">
        <v>20</v>
      </c>
      <c r="C2" s="129"/>
      <c r="D2" s="130"/>
      <c r="E2" s="49" t="s">
        <v>18</v>
      </c>
      <c r="F2" s="52"/>
      <c r="G2" s="50">
        <v>400</v>
      </c>
      <c r="H2" s="16">
        <v>500</v>
      </c>
      <c r="I2" s="17">
        <v>600</v>
      </c>
      <c r="K2" s="41"/>
      <c r="L2" s="22"/>
    </row>
    <row r="3" spans="2:14" ht="12.75">
      <c r="B3" s="131"/>
      <c r="C3" s="132"/>
      <c r="D3" s="133"/>
      <c r="E3" s="137" t="s">
        <v>21</v>
      </c>
      <c r="F3" s="138"/>
      <c r="G3" s="88">
        <v>0.47</v>
      </c>
      <c r="H3" s="89">
        <v>0.45</v>
      </c>
      <c r="I3" s="90">
        <v>0.43</v>
      </c>
      <c r="J3" s="84" t="s">
        <v>50</v>
      </c>
      <c r="K3" s="84"/>
      <c r="L3" s="85"/>
      <c r="M3" s="86"/>
      <c r="N3" s="86"/>
    </row>
    <row r="4" spans="2:12" ht="13.5" thickBot="1">
      <c r="B4" s="134"/>
      <c r="C4" s="135"/>
      <c r="D4" s="136"/>
      <c r="E4" s="139"/>
      <c r="F4" s="140"/>
      <c r="G4" s="51">
        <v>0.43</v>
      </c>
      <c r="H4" s="18">
        <v>0.45</v>
      </c>
      <c r="I4" s="19">
        <v>0.47</v>
      </c>
      <c r="J4" s="41" t="s">
        <v>48</v>
      </c>
      <c r="K4" s="41"/>
      <c r="L4" s="22"/>
    </row>
    <row r="5" spans="10:12" ht="12.75">
      <c r="J5" s="23"/>
      <c r="K5" s="23"/>
      <c r="L5" s="23"/>
    </row>
    <row r="6" spans="2:12" ht="13.5" thickBot="1">
      <c r="B6" t="s">
        <v>22</v>
      </c>
      <c r="F6" t="s">
        <v>8</v>
      </c>
      <c r="J6" s="23"/>
      <c r="K6" s="23"/>
      <c r="L6" s="23"/>
    </row>
    <row r="7" spans="1:14" ht="15.75" customHeight="1">
      <c r="A7" s="10">
        <v>1</v>
      </c>
      <c r="B7" s="126" t="s">
        <v>2</v>
      </c>
      <c r="C7" s="127"/>
      <c r="D7" s="127"/>
      <c r="E7" s="127"/>
      <c r="F7" s="81">
        <v>0.8</v>
      </c>
      <c r="G7" s="71"/>
      <c r="H7" s="72">
        <v>0.5</v>
      </c>
      <c r="I7" s="73">
        <v>0.8</v>
      </c>
      <c r="J7" s="147" t="s">
        <v>23</v>
      </c>
      <c r="K7" s="148"/>
      <c r="L7" s="20"/>
      <c r="M7" s="1"/>
      <c r="N7" s="1"/>
    </row>
    <row r="8" spans="1:14" s="5" customFormat="1" ht="15.75" customHeight="1" thickBot="1">
      <c r="A8" s="11"/>
      <c r="B8" s="13" t="s">
        <v>9</v>
      </c>
      <c r="C8" s="14"/>
      <c r="D8" s="14"/>
      <c r="E8" s="14"/>
      <c r="F8" s="59">
        <f>-0.2333*F7+0.1167</f>
        <v>-0.06994000000000003</v>
      </c>
      <c r="G8" s="60"/>
      <c r="H8" s="61">
        <v>0</v>
      </c>
      <c r="I8" s="62">
        <v>-0.07</v>
      </c>
      <c r="J8" s="147"/>
      <c r="K8" s="148"/>
      <c r="L8" s="21"/>
      <c r="M8" s="6"/>
      <c r="N8" s="6"/>
    </row>
    <row r="9" spans="1:14" s="8" customFormat="1" ht="15.75" customHeight="1">
      <c r="A9" s="12">
        <v>2</v>
      </c>
      <c r="B9" s="124" t="s">
        <v>4</v>
      </c>
      <c r="C9" s="125"/>
      <c r="D9" s="125"/>
      <c r="E9" s="125"/>
      <c r="F9" s="81">
        <v>80</v>
      </c>
      <c r="G9" s="74">
        <v>10</v>
      </c>
      <c r="H9" s="75">
        <v>40</v>
      </c>
      <c r="I9" s="76">
        <v>80</v>
      </c>
      <c r="J9" s="149" t="s">
        <v>24</v>
      </c>
      <c r="K9" s="150"/>
      <c r="L9" s="150"/>
      <c r="M9" s="150"/>
      <c r="N9" s="150"/>
    </row>
    <row r="10" spans="1:14" s="8" customFormat="1" ht="15.75" customHeight="1" thickBot="1">
      <c r="A10" s="12"/>
      <c r="B10" s="15" t="s">
        <v>9</v>
      </c>
      <c r="C10" s="9"/>
      <c r="D10" s="9"/>
      <c r="E10" s="9"/>
      <c r="F10" s="63">
        <f>-0.0000119*F9^2+0.0019286*F9-0.0580952</f>
        <v>0.02003279999999999</v>
      </c>
      <c r="G10" s="64">
        <v>-0.04</v>
      </c>
      <c r="H10" s="65">
        <v>0</v>
      </c>
      <c r="I10" s="66">
        <v>0.02</v>
      </c>
      <c r="J10" s="149"/>
      <c r="K10" s="150"/>
      <c r="L10" s="150"/>
      <c r="M10" s="150"/>
      <c r="N10" s="150"/>
    </row>
    <row r="11" spans="1:14" s="8" customFormat="1" ht="15.75" customHeight="1">
      <c r="A11" s="12">
        <v>3</v>
      </c>
      <c r="B11" s="126" t="s">
        <v>3</v>
      </c>
      <c r="C11" s="127"/>
      <c r="D11" s="127"/>
      <c r="E11" s="127"/>
      <c r="F11" s="81">
        <v>23</v>
      </c>
      <c r="G11" s="71">
        <v>23</v>
      </c>
      <c r="H11" s="72">
        <v>27</v>
      </c>
      <c r="I11" s="73">
        <v>31</v>
      </c>
      <c r="K11" s="25"/>
      <c r="L11" s="25"/>
      <c r="M11" s="25"/>
      <c r="N11" s="7"/>
    </row>
    <row r="12" spans="1:14" s="8" customFormat="1" ht="15.75" customHeight="1">
      <c r="A12" s="12"/>
      <c r="B12" s="141" t="s">
        <v>9</v>
      </c>
      <c r="C12" s="142"/>
      <c r="D12" s="142"/>
      <c r="E12" s="143"/>
      <c r="F12" s="77">
        <f>-0.002875*F11^2+0.15625*F11-2.122875</f>
        <v>-0.050000000000000266</v>
      </c>
      <c r="G12" s="78">
        <v>-0.05</v>
      </c>
      <c r="H12" s="79">
        <v>0</v>
      </c>
      <c r="I12" s="80">
        <v>-0.042</v>
      </c>
      <c r="J12" s="87" t="s">
        <v>51</v>
      </c>
      <c r="K12" s="25"/>
      <c r="L12" s="25"/>
      <c r="M12" s="25"/>
      <c r="N12" s="7"/>
    </row>
    <row r="13" spans="1:14" s="8" customFormat="1" ht="15.75" customHeight="1" thickBot="1">
      <c r="A13" s="12"/>
      <c r="B13" s="144"/>
      <c r="C13" s="145"/>
      <c r="D13" s="145"/>
      <c r="E13" s="146"/>
      <c r="F13" s="53">
        <f>-0.0105*F11+0.2835</f>
        <v>0.041999999999999954</v>
      </c>
      <c r="G13" s="54">
        <v>0.042</v>
      </c>
      <c r="H13" s="55">
        <v>0</v>
      </c>
      <c r="I13" s="56">
        <v>-0.042</v>
      </c>
      <c r="J13" s="24" t="s">
        <v>49</v>
      </c>
      <c r="K13" s="25"/>
      <c r="L13" s="25"/>
      <c r="M13" s="25"/>
      <c r="N13" s="7"/>
    </row>
    <row r="14" spans="1:14" s="8" customFormat="1" ht="15.75" customHeight="1">
      <c r="A14" s="12">
        <v>4</v>
      </c>
      <c r="B14" s="124" t="s">
        <v>5</v>
      </c>
      <c r="C14" s="125"/>
      <c r="D14" s="125"/>
      <c r="E14" s="125"/>
      <c r="F14" s="81">
        <v>3</v>
      </c>
      <c r="G14" s="74">
        <v>0.5</v>
      </c>
      <c r="H14" s="75">
        <v>2</v>
      </c>
      <c r="I14" s="76">
        <v>3</v>
      </c>
      <c r="J14" s="149" t="s">
        <v>25</v>
      </c>
      <c r="K14" s="150"/>
      <c r="L14" s="150"/>
      <c r="M14" s="150"/>
      <c r="N14" s="7"/>
    </row>
    <row r="15" spans="1:14" s="8" customFormat="1" ht="15.75" customHeight="1" thickBot="1">
      <c r="A15" s="12"/>
      <c r="B15" s="57" t="s">
        <v>9</v>
      </c>
      <c r="C15" s="58"/>
      <c r="D15" s="58"/>
      <c r="E15" s="58"/>
      <c r="F15" s="63">
        <f>0.002*F14^2+0.025*F14-0.058</f>
        <v>0.03500000000000001</v>
      </c>
      <c r="G15" s="67">
        <v>-0.045</v>
      </c>
      <c r="H15" s="68">
        <v>0</v>
      </c>
      <c r="I15" s="69">
        <v>0.035</v>
      </c>
      <c r="J15" s="149"/>
      <c r="K15" s="150"/>
      <c r="L15" s="150"/>
      <c r="M15" s="150"/>
      <c r="N15" s="7"/>
    </row>
    <row r="16" spans="1:14" s="8" customFormat="1" ht="15.75" customHeight="1">
      <c r="A16" s="12">
        <v>5</v>
      </c>
      <c r="B16" s="126" t="s">
        <v>10</v>
      </c>
      <c r="C16" s="127"/>
      <c r="D16" s="127"/>
      <c r="E16" s="127"/>
      <c r="F16" s="81">
        <v>12</v>
      </c>
      <c r="G16" s="71">
        <v>4</v>
      </c>
      <c r="H16" s="72">
        <v>8</v>
      </c>
      <c r="I16" s="73">
        <v>12</v>
      </c>
      <c r="J16" s="149" t="s">
        <v>26</v>
      </c>
      <c r="K16" s="150"/>
      <c r="L16" s="26"/>
      <c r="M16" s="7"/>
      <c r="N16" s="7"/>
    </row>
    <row r="17" spans="1:14" s="8" customFormat="1" ht="15.75" customHeight="1" thickBot="1">
      <c r="A17" s="12"/>
      <c r="B17" s="13" t="s">
        <v>9</v>
      </c>
      <c r="C17" s="14"/>
      <c r="D17" s="14"/>
      <c r="E17" s="14"/>
      <c r="F17" s="59">
        <f>-0.0125*F16+0.1</f>
        <v>-0.05000000000000002</v>
      </c>
      <c r="G17" s="60">
        <v>0.05</v>
      </c>
      <c r="H17" s="61">
        <v>0</v>
      </c>
      <c r="I17" s="62">
        <v>-0.05</v>
      </c>
      <c r="J17" s="149"/>
      <c r="K17" s="150"/>
      <c r="L17" s="26"/>
      <c r="M17" s="7"/>
      <c r="N17" s="7"/>
    </row>
    <row r="18" spans="1:14" s="8" customFormat="1" ht="15.75" customHeight="1">
      <c r="A18" s="12">
        <v>6</v>
      </c>
      <c r="B18" s="124" t="s">
        <v>6</v>
      </c>
      <c r="C18" s="125"/>
      <c r="D18" s="125"/>
      <c r="E18" s="125"/>
      <c r="F18" s="81">
        <v>20</v>
      </c>
      <c r="G18" s="74">
        <v>0</v>
      </c>
      <c r="H18" s="75">
        <v>10</v>
      </c>
      <c r="I18" s="76">
        <v>20</v>
      </c>
      <c r="J18" s="149" t="s">
        <v>27</v>
      </c>
      <c r="K18" s="150"/>
      <c r="L18" s="150"/>
      <c r="M18" s="7"/>
      <c r="N18" s="7"/>
    </row>
    <row r="19" spans="1:14" s="8" customFormat="1" ht="15.75" customHeight="1" thickBot="1">
      <c r="A19" s="12"/>
      <c r="B19" s="15" t="s">
        <v>9</v>
      </c>
      <c r="C19" s="9"/>
      <c r="D19" s="9"/>
      <c r="E19" s="9"/>
      <c r="F19" s="70">
        <f>+-0.0065*F18+0.065</f>
        <v>-0.065</v>
      </c>
      <c r="G19" s="64">
        <v>0.065</v>
      </c>
      <c r="H19" s="65">
        <v>0</v>
      </c>
      <c r="I19" s="66">
        <v>-0.065</v>
      </c>
      <c r="J19" s="149"/>
      <c r="K19" s="150"/>
      <c r="L19" s="150"/>
      <c r="M19" s="7"/>
      <c r="N19" s="7"/>
    </row>
    <row r="20" spans="1:12" s="8" customFormat="1" ht="15.75" customHeight="1">
      <c r="A20" s="12">
        <v>7</v>
      </c>
      <c r="B20" s="126" t="s">
        <v>7</v>
      </c>
      <c r="C20" s="127"/>
      <c r="D20" s="127"/>
      <c r="E20" s="127"/>
      <c r="F20" s="81">
        <v>22</v>
      </c>
      <c r="G20" s="71"/>
      <c r="H20" s="72">
        <v>2</v>
      </c>
      <c r="I20" s="73">
        <v>22</v>
      </c>
      <c r="J20" s="149" t="s">
        <v>28</v>
      </c>
      <c r="K20" s="150"/>
      <c r="L20" s="26"/>
    </row>
    <row r="21" spans="2:12" s="9" customFormat="1" ht="15.75" customHeight="1" thickBot="1">
      <c r="B21" s="13" t="s">
        <v>9</v>
      </c>
      <c r="C21" s="14"/>
      <c r="D21" s="14"/>
      <c r="E21" s="14"/>
      <c r="F21" s="59">
        <f>+-0.0035*F20+0.007</f>
        <v>-0.06999999999999999</v>
      </c>
      <c r="G21" s="60"/>
      <c r="H21" s="61">
        <v>0</v>
      </c>
      <c r="I21" s="62">
        <v>-0.07</v>
      </c>
      <c r="J21" s="149"/>
      <c r="K21" s="150"/>
      <c r="L21" s="26"/>
    </row>
    <row r="22" ht="12.75">
      <c r="D22" s="4"/>
    </row>
    <row r="24" ht="12.75">
      <c r="B24" s="4"/>
    </row>
  </sheetData>
  <sheetProtection password="CF42" sheet="1" objects="1" scenarios="1"/>
  <mergeCells count="16">
    <mergeCell ref="B16:E16"/>
    <mergeCell ref="B18:E18"/>
    <mergeCell ref="B20:E20"/>
    <mergeCell ref="J7:K8"/>
    <mergeCell ref="J16:K17"/>
    <mergeCell ref="J18:L19"/>
    <mergeCell ref="J20:K21"/>
    <mergeCell ref="J9:N10"/>
    <mergeCell ref="J14:M15"/>
    <mergeCell ref="B11:E11"/>
    <mergeCell ref="B14:E14"/>
    <mergeCell ref="B7:E7"/>
    <mergeCell ref="B9:E9"/>
    <mergeCell ref="B2:D4"/>
    <mergeCell ref="E3:F4"/>
    <mergeCell ref="B12:E13"/>
  </mergeCells>
  <printOptions/>
  <pageMargins left="0.75" right="0.75" top="1" bottom="1" header="0.5" footer="0.5"/>
  <pageSetup blackAndWhite="1"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2003-10-21T14:13:48Z</cp:lastPrinted>
  <dcterms:created xsi:type="dcterms:W3CDTF">1997-03-16T17:05:08Z</dcterms:created>
  <dcterms:modified xsi:type="dcterms:W3CDTF">2018-11-07T19:37:49Z</dcterms:modified>
  <cp:category/>
  <cp:version/>
  <cp:contentType/>
  <cp:contentStatus/>
</cp:coreProperties>
</file>