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285" activeTab="0"/>
  </bookViews>
  <sheets>
    <sheet name="Класс по W" sheetId="1" r:id="rId1"/>
    <sheet name="Диаграмма1" sheetId="2" r:id="rId2"/>
    <sheet name="Диаграмма2" sheetId="3" r:id="rId3"/>
    <sheet name="Лист1" sheetId="4" r:id="rId4"/>
  </sheets>
  <definedNames>
    <definedName name="_xlnm.Print_Area" localSheetId="0">'Класс по W'!$B$1:$W$76</definedName>
  </definedNames>
  <calcPr fullCalcOnLoad="1"/>
</workbook>
</file>

<file path=xl/sharedStrings.xml><?xml version="1.0" encoding="utf-8"?>
<sst xmlns="http://schemas.openxmlformats.org/spreadsheetml/2006/main" count="80" uniqueCount="69">
  <si>
    <t>контроль</t>
  </si>
  <si>
    <t>Исходные данные (ввести):</t>
  </si>
  <si>
    <t>Выполнил Гелевера А.Г.</t>
  </si>
  <si>
    <t>ОПРЕДЕЛЕНИЕ  ВОДОПРОНИЦАЕМОСТИ БЕТОНА ПРИБОРОМ  ФМ-3</t>
  </si>
  <si>
    <t>свыше</t>
  </si>
  <si>
    <t>менее</t>
  </si>
  <si>
    <t>среднее</t>
  </si>
  <si>
    <t>m=</t>
  </si>
  <si>
    <t>№ образца</t>
  </si>
  <si>
    <t>Результаты расчета:</t>
  </si>
  <si>
    <t>Кт=</t>
  </si>
  <si>
    <t>Диаметр затемненного круга, см …….</t>
  </si>
  <si>
    <t>Время испытаний, сек  ………………..</t>
  </si>
  <si>
    <t>Количество оборотов ручки прибора  ..</t>
  </si>
  <si>
    <t>Коэффициент фильтрации,  см/сек  …..</t>
  </si>
  <si>
    <t>Класс бетона по водопроницаемости  ..</t>
  </si>
  <si>
    <t>Краткая инструкция по пользованию</t>
  </si>
  <si>
    <t xml:space="preserve">Испытания образца следует проводить при его нормированной влажности, которая установлена как равновесная при  </t>
  </si>
  <si>
    <t xml:space="preserve">влажности воздуха W=60%.  Это достигается выдерживанием образца при W=60% в течение 14 суток. В инных </t>
  </si>
  <si>
    <t xml:space="preserve">других случаях следует вводить поправочный коэффициент.                                                                                                                                                                                     </t>
  </si>
  <si>
    <t xml:space="preserve">После закрепления образца 15х15х15 см  в приборе вращением ручки насоса обеспечивают его самоуплотнение.                   </t>
  </si>
  <si>
    <t xml:space="preserve">При достижении давления открывания перепускного клапана (например 7-8 МПа) вода заполняет напорную камеру.             </t>
  </si>
  <si>
    <t xml:space="preserve">В этот момент происходит резкое падение давления на 1-1,5 МПа за 1-2 сек.                                                                 </t>
  </si>
  <si>
    <t>с определением среднего значения. Ввести исходные данные в таблицу в желтые ячейки.</t>
  </si>
  <si>
    <t>Для заметок:</t>
  </si>
  <si>
    <t>Давление в напорной камере, МПа  ….</t>
  </si>
  <si>
    <t>Давление в напорной камере, МПа  .....</t>
  </si>
  <si>
    <t>Таблица 2</t>
  </si>
  <si>
    <t>Таблица 1</t>
  </si>
  <si>
    <t xml:space="preserve">1)  Испытания выполнялись после выдерживания образцов в течение более, чем 14 сут при W=60%. </t>
  </si>
  <si>
    <r>
      <t xml:space="preserve">9W-дно </t>
    </r>
    <r>
      <rPr>
        <sz val="11"/>
        <rFont val="Times New Roman"/>
        <family val="1"/>
      </rPr>
      <t>425-1240</t>
    </r>
  </si>
  <si>
    <r>
      <t xml:space="preserve">7W-дно </t>
    </r>
    <r>
      <rPr>
        <sz val="11"/>
        <rFont val="Times New Roman"/>
        <family val="1"/>
      </rPr>
      <t>300-1240</t>
    </r>
  </si>
  <si>
    <r>
      <t xml:space="preserve">18W-дно </t>
    </r>
    <r>
      <rPr>
        <sz val="11"/>
        <rFont val="Times New Roman"/>
        <family val="1"/>
      </rPr>
      <t>425-1300</t>
    </r>
  </si>
  <si>
    <r>
      <t xml:space="preserve">20W-дно </t>
    </r>
    <r>
      <rPr>
        <sz val="11"/>
        <rFont val="Times New Roman"/>
        <family val="1"/>
      </rPr>
      <t>300-1300</t>
    </r>
  </si>
  <si>
    <r>
      <t xml:space="preserve">14W-дно </t>
    </r>
    <r>
      <rPr>
        <sz val="11"/>
        <rFont val="Times New Roman"/>
        <family val="1"/>
      </rPr>
      <t>300-1180</t>
    </r>
  </si>
  <si>
    <r>
      <t xml:space="preserve">21W-дно </t>
    </r>
    <r>
      <rPr>
        <sz val="11"/>
        <rFont val="Times New Roman"/>
        <family val="1"/>
      </rPr>
      <t>300-1250</t>
    </r>
  </si>
  <si>
    <r>
      <t xml:space="preserve">Температура воды,  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0"/>
      </rPr>
      <t>С  ……...…….</t>
    </r>
  </si>
  <si>
    <t xml:space="preserve">Разобрать прибор, протереть образец и через  2-3 мин замерять диаметр затемненного круга в двух направлениях </t>
  </si>
  <si>
    <t xml:space="preserve">Создать необходимое давление (4-13 МПа), начать отсчет времени и отметить положение ручки прибора. </t>
  </si>
  <si>
    <t>Чехия</t>
  </si>
  <si>
    <t xml:space="preserve">Подкручиванием ручки постоянно поддерживають давление на выбранном уровне, например 7 МПа. После 4-6 </t>
  </si>
  <si>
    <t>оборотов ручки испытания прекращают.</t>
  </si>
  <si>
    <t>W10</t>
  </si>
  <si>
    <t>W12</t>
  </si>
  <si>
    <t>W2</t>
  </si>
  <si>
    <t>W4</t>
  </si>
  <si>
    <t>W6</t>
  </si>
  <si>
    <t>W8</t>
  </si>
  <si>
    <t>Коэффициент фильтрации,  см/сек</t>
  </si>
  <si>
    <t xml:space="preserve">Класс бетона </t>
  </si>
  <si>
    <r>
      <t xml:space="preserve">9W        </t>
    </r>
    <r>
      <rPr>
        <sz val="11"/>
        <rFont val="Times New Roman"/>
        <family val="1"/>
      </rPr>
      <t>425-1240</t>
    </r>
  </si>
  <si>
    <r>
      <t xml:space="preserve">7W        </t>
    </r>
    <r>
      <rPr>
        <sz val="11"/>
        <rFont val="Times New Roman"/>
        <family val="1"/>
      </rPr>
      <t>300-1240</t>
    </r>
  </si>
  <si>
    <r>
      <t xml:space="preserve">18W     </t>
    </r>
    <r>
      <rPr>
        <sz val="11"/>
        <rFont val="Times New Roman"/>
        <family val="1"/>
      </rPr>
      <t>425-1300</t>
    </r>
  </si>
  <si>
    <r>
      <t xml:space="preserve">20W     </t>
    </r>
    <r>
      <rPr>
        <sz val="11"/>
        <rFont val="Times New Roman"/>
        <family val="1"/>
      </rPr>
      <t>300-1300</t>
    </r>
  </si>
  <si>
    <r>
      <t xml:space="preserve">21W     </t>
    </r>
    <r>
      <rPr>
        <sz val="11"/>
        <rFont val="Times New Roman"/>
        <family val="1"/>
      </rPr>
      <t>300-1250</t>
    </r>
  </si>
  <si>
    <r>
      <t xml:space="preserve">14W     </t>
    </r>
    <r>
      <rPr>
        <sz val="11"/>
        <rFont val="Times New Roman"/>
        <family val="1"/>
      </rPr>
      <t>425-1180</t>
    </r>
  </si>
  <si>
    <t xml:space="preserve">2) При испытании образцов следует использовать донную грань куба. Чтобы получить качественную </t>
  </si>
  <si>
    <t xml:space="preserve">    поверхность рекомендуется на дно формы укладывать гладкий пластик.</t>
  </si>
  <si>
    <r>
      <t>7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>- 2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</t>
    </r>
  </si>
  <si>
    <r>
      <t>2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- 7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</t>
    </r>
  </si>
  <si>
    <r>
      <t>2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>- 6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</t>
    </r>
  </si>
  <si>
    <r>
      <t>6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>-1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</t>
    </r>
  </si>
  <si>
    <r>
      <t>1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>-6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</t>
    </r>
  </si>
  <si>
    <t>уменьшение коэффициента фильтрации</t>
  </si>
  <si>
    <r>
      <t>&lt; 6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</t>
    </r>
  </si>
  <si>
    <r>
      <t>&gt; 2</t>
    </r>
    <r>
      <rPr>
        <sz val="9"/>
        <rFont val="Symbol"/>
        <family val="1"/>
      </rPr>
      <t>×</t>
    </r>
    <r>
      <rPr>
        <sz val="9"/>
        <rFont val="Times New Roman"/>
        <family val="1"/>
      </rPr>
      <t>10</t>
    </r>
    <r>
      <rPr>
        <vertAlign val="superscript"/>
        <sz val="9"/>
        <rFont val="Symbol"/>
        <family val="1"/>
      </rPr>
      <t>-</t>
    </r>
    <r>
      <rPr>
        <vertAlign val="superscript"/>
        <sz val="9"/>
        <rFont val="Times New Roman"/>
        <family val="1"/>
      </rPr>
      <t>8</t>
    </r>
  </si>
  <si>
    <t>&lt; W2</t>
  </si>
  <si>
    <t>м/сек</t>
  </si>
  <si>
    <t>см/сек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</si>
</sst>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00"/>
    <numFmt numFmtId="189" formatCode="0.0000"/>
    <numFmt numFmtId="190" formatCode="0.0E+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2"/>
      <name val="Times New Roman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4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62"/>
      <name val="Times New Roman"/>
      <family val="1"/>
    </font>
    <font>
      <sz val="12"/>
      <color indexed="6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Symbol"/>
      <family val="1"/>
    </font>
    <font>
      <vertAlign val="superscript"/>
      <sz val="9"/>
      <name val="Symbol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.75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.5"/>
      <color indexed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9" fillId="3" borderId="1" applyNumberFormat="0" applyAlignment="0" applyProtection="0"/>
    <xf numFmtId="0" fontId="30" fillId="14" borderId="2" applyNumberFormat="0" applyAlignment="0" applyProtection="0"/>
    <xf numFmtId="0" fontId="31" fillId="1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15" borderId="7" applyNumberFormat="0" applyAlignment="0" applyProtection="0"/>
    <xf numFmtId="0" fontId="2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5" fillId="6" borderId="0" xfId="0" applyFont="1" applyFill="1" applyAlignment="1">
      <alignment/>
    </xf>
    <xf numFmtId="189" fontId="0" fillId="6" borderId="0" xfId="0" applyNumberFormat="1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1" xfId="0" applyFill="1" applyBorder="1" applyAlignment="1">
      <alignment/>
    </xf>
    <xf numFmtId="0" fontId="8" fillId="6" borderId="0" xfId="0" applyFont="1" applyFill="1" applyAlignment="1">
      <alignment/>
    </xf>
    <xf numFmtId="0" fontId="0" fillId="4" borderId="12" xfId="0" applyFill="1" applyBorder="1" applyAlignment="1">
      <alignment horizontal="left" indent="2"/>
    </xf>
    <xf numFmtId="0" fontId="0" fillId="19" borderId="13" xfId="0" applyFill="1" applyBorder="1" applyAlignment="1">
      <alignment horizontal="left" indent="2"/>
    </xf>
    <xf numFmtId="0" fontId="0" fillId="19" borderId="14" xfId="0" applyFill="1" applyBorder="1" applyAlignment="1">
      <alignment/>
    </xf>
    <xf numFmtId="0" fontId="0" fillId="4" borderId="15" xfId="0" applyFill="1" applyBorder="1" applyAlignment="1">
      <alignment horizontal="left" indent="2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3" xfId="0" applyFill="1" applyBorder="1" applyAlignment="1">
      <alignment horizontal="left" indent="2"/>
    </xf>
    <xf numFmtId="0" fontId="0" fillId="4" borderId="1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/>
    </xf>
    <xf numFmtId="0" fontId="2" fillId="17" borderId="23" xfId="0" applyFont="1" applyFill="1" applyBorder="1" applyAlignment="1">
      <alignment horizontal="left"/>
    </xf>
    <xf numFmtId="0" fontId="0" fillId="17" borderId="0" xfId="0" applyFill="1" applyBorder="1" applyAlignment="1">
      <alignment/>
    </xf>
    <xf numFmtId="0" fontId="0" fillId="19" borderId="24" xfId="0" applyFill="1" applyBorder="1" applyAlignment="1">
      <alignment horizontal="left" indent="2"/>
    </xf>
    <xf numFmtId="0" fontId="0" fillId="19" borderId="25" xfId="0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19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190" fontId="6" fillId="19" borderId="20" xfId="0" applyNumberFormat="1" applyFont="1" applyFill="1" applyBorder="1" applyAlignment="1">
      <alignment horizontal="center"/>
    </xf>
    <xf numFmtId="189" fontId="6" fillId="19" borderId="22" xfId="0" applyNumberFormat="1" applyFont="1" applyFill="1" applyBorder="1" applyAlignment="1">
      <alignment horizontal="center"/>
    </xf>
    <xf numFmtId="0" fontId="0" fillId="4" borderId="28" xfId="0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/>
    </xf>
    <xf numFmtId="0" fontId="7" fillId="4" borderId="29" xfId="0" applyFont="1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7" fillId="4" borderId="30" xfId="0" applyFont="1" applyFill="1" applyBorder="1" applyAlignment="1" applyProtection="1">
      <alignment/>
      <protection locked="0"/>
    </xf>
    <xf numFmtId="0" fontId="0" fillId="4" borderId="30" xfId="0" applyFill="1" applyBorder="1" applyAlignment="1" applyProtection="1">
      <alignment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2" fillId="17" borderId="32" xfId="0" applyFont="1" applyFill="1" applyBorder="1" applyAlignment="1">
      <alignment horizontal="left"/>
    </xf>
    <xf numFmtId="0" fontId="0" fillId="17" borderId="33" xfId="0" applyFill="1" applyBorder="1" applyAlignment="1">
      <alignment/>
    </xf>
    <xf numFmtId="0" fontId="0" fillId="17" borderId="33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12" fillId="20" borderId="35" xfId="0" applyFont="1" applyFill="1" applyBorder="1" applyAlignment="1">
      <alignment horizontal="right"/>
    </xf>
    <xf numFmtId="189" fontId="12" fillId="20" borderId="36" xfId="0" applyNumberFormat="1" applyFont="1" applyFill="1" applyBorder="1" applyAlignment="1">
      <alignment horizontal="center"/>
    </xf>
    <xf numFmtId="189" fontId="12" fillId="20" borderId="37" xfId="0" applyNumberFormat="1" applyFont="1" applyFill="1" applyBorder="1" applyAlignment="1">
      <alignment horizontal="center"/>
    </xf>
    <xf numFmtId="0" fontId="12" fillId="20" borderId="38" xfId="0" applyFont="1" applyFill="1" applyBorder="1" applyAlignment="1">
      <alignment horizontal="right"/>
    </xf>
    <xf numFmtId="189" fontId="12" fillId="20" borderId="0" xfId="0" applyNumberFormat="1" applyFont="1" applyFill="1" applyBorder="1" applyAlignment="1">
      <alignment horizontal="center"/>
    </xf>
    <xf numFmtId="189" fontId="12" fillId="20" borderId="39" xfId="0" applyNumberFormat="1" applyFont="1" applyFill="1" applyBorder="1" applyAlignment="1">
      <alignment horizontal="center"/>
    </xf>
    <xf numFmtId="0" fontId="12" fillId="20" borderId="38" xfId="0" applyFont="1" applyFill="1" applyBorder="1" applyAlignment="1">
      <alignment/>
    </xf>
    <xf numFmtId="0" fontId="12" fillId="20" borderId="0" xfId="0" applyFont="1" applyFill="1" applyBorder="1" applyAlignment="1">
      <alignment/>
    </xf>
    <xf numFmtId="0" fontId="12" fillId="20" borderId="39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11" fontId="12" fillId="0" borderId="40" xfId="0" applyNumberFormat="1" applyFont="1" applyBorder="1" applyAlignment="1">
      <alignment horizontal="center"/>
    </xf>
    <xf numFmtId="0" fontId="0" fillId="21" borderId="0" xfId="0" applyFill="1" applyAlignment="1">
      <alignment/>
    </xf>
    <xf numFmtId="0" fontId="5" fillId="21" borderId="0" xfId="0" applyFont="1" applyFill="1" applyAlignment="1">
      <alignment horizontal="left" vertical="center" indent="1"/>
    </xf>
    <xf numFmtId="0" fontId="5" fillId="21" borderId="0" xfId="0" applyFont="1" applyFill="1" applyAlignment="1">
      <alignment/>
    </xf>
    <xf numFmtId="0" fontId="14" fillId="18" borderId="0" xfId="0" applyFont="1" applyFill="1" applyAlignment="1">
      <alignment/>
    </xf>
    <xf numFmtId="0" fontId="15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0" xfId="0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20" fillId="21" borderId="30" xfId="0" applyFont="1" applyFill="1" applyBorder="1" applyAlignment="1">
      <alignment horizontal="center" vertical="top" wrapText="1"/>
    </xf>
    <xf numFmtId="0" fontId="20" fillId="21" borderId="30" xfId="0" applyFont="1" applyFill="1" applyBorder="1" applyAlignment="1">
      <alignment horizontal="justify" vertical="top" wrapText="1"/>
    </xf>
    <xf numFmtId="0" fontId="3" fillId="0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11" fontId="13" fillId="0" borderId="0" xfId="0" applyNumberFormat="1" applyFont="1" applyFill="1" applyBorder="1" applyAlignment="1">
      <alignment horizontal="center"/>
    </xf>
    <xf numFmtId="11" fontId="13" fillId="0" borderId="39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11" fontId="13" fillId="0" borderId="45" xfId="0" applyNumberFormat="1" applyFont="1" applyFill="1" applyBorder="1" applyAlignment="1">
      <alignment horizontal="center"/>
    </xf>
    <xf numFmtId="11" fontId="13" fillId="0" borderId="46" xfId="0" applyNumberFormat="1" applyFont="1" applyFill="1" applyBorder="1" applyAlignment="1">
      <alignment horizontal="center"/>
    </xf>
    <xf numFmtId="0" fontId="21" fillId="6" borderId="0" xfId="0" applyFont="1" applyFill="1" applyAlignment="1">
      <alignment/>
    </xf>
    <xf numFmtId="0" fontId="21" fillId="6" borderId="0" xfId="0" applyFont="1" applyFill="1" applyAlignment="1">
      <alignment horizontal="left"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 horizontal="center"/>
    </xf>
    <xf numFmtId="0" fontId="0" fillId="17" borderId="47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7" borderId="51" xfId="0" applyFill="1" applyBorder="1" applyAlignment="1">
      <alignment horizontal="center"/>
    </xf>
    <xf numFmtId="0" fontId="0" fillId="17" borderId="52" xfId="0" applyFill="1" applyBorder="1" applyAlignment="1">
      <alignment horizontal="center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0" fontId="46" fillId="21" borderId="0" xfId="0" applyFont="1" applyFill="1" applyAlignment="1">
      <alignment horizontal="left" vertical="center" indent="1"/>
    </xf>
    <xf numFmtId="0" fontId="12" fillId="21" borderId="0" xfId="0" applyFont="1" applyFill="1" applyAlignment="1">
      <alignment horizontal="left" vertical="center" indent="1"/>
    </xf>
    <xf numFmtId="0" fontId="46" fillId="21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F8F8F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Взаимосвязь между Кф и водонепроницаемостью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725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'Класс по W'!$T$49</c:f>
              <c:strCache>
                <c:ptCount val="1"/>
                <c:pt idx="0">
                  <c:v>свыше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'Класс по W'!$U$48:$Z$48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'Класс по W'!$U$49:$Z$49</c:f>
              <c:numCache>
                <c:ptCount val="6"/>
                <c:pt idx="0">
                  <c:v>7E-09</c:v>
                </c:pt>
                <c:pt idx="1">
                  <c:v>2E-09</c:v>
                </c:pt>
                <c:pt idx="2">
                  <c:v>6E-10</c:v>
                </c:pt>
                <c:pt idx="3">
                  <c:v>1E-10</c:v>
                </c:pt>
                <c:pt idx="4">
                  <c:v>6E-11</c:v>
                </c:pt>
                <c:pt idx="5">
                  <c:v>6E-11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'Класс по W'!$T$51</c:f>
              <c:strCache>
                <c:ptCount val="1"/>
                <c:pt idx="0">
                  <c:v>менее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'Класс по W'!$U$48:$Z$48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'Класс по W'!$U$51:$Z$51</c:f>
              <c:numCache>
                <c:ptCount val="6"/>
                <c:pt idx="0">
                  <c:v>2E-08</c:v>
                </c:pt>
                <c:pt idx="1">
                  <c:v>7E-09</c:v>
                </c:pt>
                <c:pt idx="2">
                  <c:v>2E-09</c:v>
                </c:pt>
                <c:pt idx="3">
                  <c:v>6E-10</c:v>
                </c:pt>
                <c:pt idx="4">
                  <c:v>1E-10</c:v>
                </c:pt>
              </c:numCache>
            </c:numRef>
          </c:val>
          <c:smooth val="1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Марка бетона по водонепроницаемости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high"/>
        <c:spPr>
          <a:ln w="3175">
            <a:solidFill>
              <a:srgbClr val="000000"/>
            </a:solidFill>
          </a:ln>
        </c:sp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  <c:max val="2E-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Коэффициент фильтрации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368975"/>
        <c:crossesAt val="1"/>
        <c:crossBetween val="midCat"/>
        <c:dispUnits/>
        <c:majorUnit val="1E-09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7895"/>
          <c:w val="0.088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Взаимосвязь между Кф и водонепрницаемостью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4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 инструкции по использованию прибора ФМ-3)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575"/>
          <c:w val="0.6847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'Класс по W'!$T$49</c:f>
              <c:strCache>
                <c:ptCount val="1"/>
                <c:pt idx="0">
                  <c:v>свыше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'Класс по W'!$U$48:$Z$48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'Класс по W'!$U$49:$Z$49</c:f>
              <c:numCache>
                <c:ptCount val="6"/>
                <c:pt idx="0">
                  <c:v>7E-09</c:v>
                </c:pt>
                <c:pt idx="1">
                  <c:v>2E-09</c:v>
                </c:pt>
                <c:pt idx="2">
                  <c:v>6E-10</c:v>
                </c:pt>
                <c:pt idx="3">
                  <c:v>1E-10</c:v>
                </c:pt>
                <c:pt idx="4">
                  <c:v>6E-11</c:v>
                </c:pt>
                <c:pt idx="5">
                  <c:v>6E-11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'Класс по W'!$T$50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'Класс по W'!$U$48:$Z$48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'Класс по W'!$U$50:$Z$50</c:f>
              <c:numCache>
                <c:ptCount val="6"/>
                <c:pt idx="0">
                  <c:v>1.35E-08</c:v>
                </c:pt>
                <c:pt idx="1">
                  <c:v>4.5E-09</c:v>
                </c:pt>
                <c:pt idx="2">
                  <c:v>1.3E-09</c:v>
                </c:pt>
                <c:pt idx="3">
                  <c:v>3.5E-10</c:v>
                </c:pt>
                <c:pt idx="4">
                  <c:v>8.000000000000001E-11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'Класс по W'!$T$51</c:f>
              <c:strCache>
                <c:ptCount val="1"/>
                <c:pt idx="0">
                  <c:v>менее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cat>
            <c:numRef>
              <c:f>'Класс по W'!$U$48:$Z$48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'Класс по W'!$U$51:$Z$51</c:f>
              <c:numCache>
                <c:ptCount val="6"/>
                <c:pt idx="0">
                  <c:v>2E-08</c:v>
                </c:pt>
                <c:pt idx="1">
                  <c:v>7E-09</c:v>
                </c:pt>
                <c:pt idx="2">
                  <c:v>2E-09</c:v>
                </c:pt>
                <c:pt idx="3">
                  <c:v>6E-10</c:v>
                </c:pt>
                <c:pt idx="4">
                  <c:v>1E-10</c:v>
                </c:pt>
              </c:numCache>
            </c:numRef>
          </c:val>
          <c:smooth val="1"/>
        </c:ser>
        <c:marker val="1"/>
        <c:axId val="41621065"/>
        <c:axId val="39045266"/>
      </c:line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Марка бетона по водонепроницаемости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3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Коэффициент фильтрации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2025"/>
          <c:w val="0.2522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40" verticalDpi="24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40" verticalDpi="24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37</xdr:row>
      <xdr:rowOff>123825</xdr:rowOff>
    </xdr:from>
    <xdr:to>
      <xdr:col>10</xdr:col>
      <xdr:colOff>352425</xdr:colOff>
      <xdr:row>37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534025" y="7581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RowColHeaders="0" tabSelected="1" zoomScale="145" zoomScaleNormal="145" zoomScaleSheetLayoutView="95" zoomScalePageLayoutView="0" workbookViewId="0" topLeftCell="A1">
      <selection activeCell="A4" sqref="A4"/>
    </sheetView>
  </sheetViews>
  <sheetFormatPr defaultColWidth="9.00390625" defaultRowHeight="15.75"/>
  <cols>
    <col min="1" max="1" width="4.625" style="0" customWidth="1"/>
    <col min="13" max="13" width="4.625" style="0" customWidth="1"/>
    <col min="14" max="14" width="7.00390625" style="0" customWidth="1"/>
  </cols>
  <sheetData>
    <row r="1" spans="1:19" ht="9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8"/>
      <c r="B2" s="2"/>
      <c r="C2" s="2"/>
      <c r="D2" s="2"/>
      <c r="E2" s="2"/>
      <c r="F2" s="2"/>
      <c r="G2" s="3" t="s">
        <v>3</v>
      </c>
      <c r="H2" s="2"/>
      <c r="I2" s="2"/>
      <c r="J2" s="2"/>
      <c r="K2" s="2"/>
      <c r="L2" s="2"/>
      <c r="M2" s="68"/>
      <c r="N2" s="5"/>
      <c r="O2" s="1"/>
      <c r="P2" s="1"/>
      <c r="Q2" s="1"/>
      <c r="R2" s="1"/>
      <c r="S2" s="5"/>
    </row>
    <row r="3" spans="1:19" ht="15.75">
      <c r="A3" s="68"/>
      <c r="B3" s="2"/>
      <c r="C3" s="2"/>
      <c r="D3" s="2"/>
      <c r="E3" s="2"/>
      <c r="F3" s="2"/>
      <c r="G3" s="4" t="s">
        <v>16</v>
      </c>
      <c r="H3" s="2"/>
      <c r="I3" s="2"/>
      <c r="J3" s="2"/>
      <c r="K3" s="2"/>
      <c r="L3" s="2"/>
      <c r="M3" s="68"/>
      <c r="N3" s="5"/>
      <c r="O3" s="1"/>
      <c r="P3" s="1"/>
      <c r="Q3" s="1"/>
      <c r="R3" s="1"/>
      <c r="S3" s="5"/>
    </row>
    <row r="4" spans="2:13" s="5" customFormat="1" ht="10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ht="15" customHeight="1">
      <c r="A5" s="65"/>
      <c r="B5" s="104" t="s">
        <v>17</v>
      </c>
      <c r="C5" s="105"/>
      <c r="D5" s="66"/>
      <c r="E5" s="66"/>
      <c r="F5" s="66"/>
      <c r="G5" s="66"/>
      <c r="H5" s="66"/>
      <c r="I5" s="66"/>
      <c r="J5" s="66"/>
      <c r="K5" s="66"/>
      <c r="L5" s="66"/>
      <c r="M5" s="67"/>
      <c r="N5" s="5"/>
      <c r="O5" s="9" t="s">
        <v>2</v>
      </c>
      <c r="P5" s="6"/>
      <c r="Q5" s="6"/>
      <c r="R5" s="6"/>
      <c r="S5" s="5"/>
    </row>
    <row r="6" spans="1:19" ht="15" customHeight="1">
      <c r="A6" s="65"/>
      <c r="B6" s="106" t="s">
        <v>18</v>
      </c>
      <c r="C6" s="105"/>
      <c r="D6" s="66"/>
      <c r="E6" s="66"/>
      <c r="F6" s="66"/>
      <c r="G6" s="66"/>
      <c r="H6" s="66"/>
      <c r="I6" s="66"/>
      <c r="J6" s="66"/>
      <c r="K6" s="66"/>
      <c r="L6" s="66"/>
      <c r="M6" s="67"/>
      <c r="N6" s="5"/>
      <c r="O6" s="9"/>
      <c r="P6" s="6"/>
      <c r="Q6" s="6"/>
      <c r="R6" s="6"/>
      <c r="S6" s="5"/>
    </row>
    <row r="7" spans="1:19" ht="15" customHeight="1">
      <c r="A7" s="65"/>
      <c r="B7" s="106" t="s">
        <v>19</v>
      </c>
      <c r="C7" s="105"/>
      <c r="D7" s="66"/>
      <c r="E7" s="66"/>
      <c r="F7" s="66"/>
      <c r="G7" s="66"/>
      <c r="H7" s="66"/>
      <c r="I7" s="66"/>
      <c r="J7" s="66"/>
      <c r="K7" s="66"/>
      <c r="L7" s="66"/>
      <c r="M7" s="67"/>
      <c r="N7" s="5"/>
      <c r="O7" s="9"/>
      <c r="P7" s="6"/>
      <c r="Q7" s="6"/>
      <c r="R7" s="6"/>
      <c r="S7" s="5"/>
    </row>
    <row r="8" spans="1:19" ht="15" customHeight="1">
      <c r="A8" s="65"/>
      <c r="B8" s="104" t="s">
        <v>20</v>
      </c>
      <c r="C8" s="105"/>
      <c r="D8" s="66"/>
      <c r="E8" s="66"/>
      <c r="F8" s="66"/>
      <c r="G8" s="66"/>
      <c r="H8" s="66"/>
      <c r="I8" s="66"/>
      <c r="J8" s="66"/>
      <c r="K8" s="66"/>
      <c r="L8" s="66"/>
      <c r="M8" s="67"/>
      <c r="N8" s="5"/>
      <c r="O8" s="9"/>
      <c r="P8" s="6"/>
      <c r="Q8" s="6"/>
      <c r="R8" s="6"/>
      <c r="S8" s="5"/>
    </row>
    <row r="9" spans="1:19" ht="15" customHeight="1">
      <c r="A9" s="65"/>
      <c r="B9" s="104" t="s">
        <v>21</v>
      </c>
      <c r="C9" s="105"/>
      <c r="D9" s="66"/>
      <c r="E9" s="66"/>
      <c r="F9" s="66"/>
      <c r="G9" s="66"/>
      <c r="H9" s="66"/>
      <c r="I9" s="66"/>
      <c r="J9" s="66"/>
      <c r="K9" s="66"/>
      <c r="L9" s="66"/>
      <c r="M9" s="67"/>
      <c r="N9" s="5"/>
      <c r="O9" s="9"/>
      <c r="P9" s="6"/>
      <c r="Q9" s="6"/>
      <c r="R9" s="6"/>
      <c r="S9" s="5"/>
    </row>
    <row r="10" spans="1:19" ht="15" customHeight="1">
      <c r="A10" s="65"/>
      <c r="B10" s="106" t="s">
        <v>22</v>
      </c>
      <c r="C10" s="105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5"/>
      <c r="O10" s="9"/>
      <c r="P10" s="6"/>
      <c r="Q10" s="6"/>
      <c r="R10" s="6"/>
      <c r="S10" s="5"/>
    </row>
    <row r="11" spans="1:19" ht="15" customHeight="1">
      <c r="A11" s="65"/>
      <c r="B11" s="104" t="s">
        <v>38</v>
      </c>
      <c r="C11" s="105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5"/>
      <c r="O11" s="9"/>
      <c r="P11" s="6"/>
      <c r="Q11" s="6"/>
      <c r="R11" s="6"/>
      <c r="S11" s="5"/>
    </row>
    <row r="12" spans="1:19" ht="15" customHeight="1">
      <c r="A12" s="65"/>
      <c r="B12" s="104" t="s">
        <v>40</v>
      </c>
      <c r="C12" s="105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5"/>
      <c r="O12" s="9"/>
      <c r="P12" s="6"/>
      <c r="Q12" s="6"/>
      <c r="R12" s="6"/>
      <c r="S12" s="5"/>
    </row>
    <row r="13" spans="1:19" ht="15" customHeight="1">
      <c r="A13" s="65"/>
      <c r="B13" s="106" t="s">
        <v>41</v>
      </c>
      <c r="C13" s="105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5"/>
      <c r="O13" s="9"/>
      <c r="P13" s="6"/>
      <c r="Q13" s="6"/>
      <c r="R13" s="6"/>
      <c r="S13" s="5"/>
    </row>
    <row r="14" spans="1:19" ht="15" customHeight="1">
      <c r="A14" s="65"/>
      <c r="B14" s="104" t="s">
        <v>37</v>
      </c>
      <c r="C14" s="105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5"/>
      <c r="O14" s="6"/>
      <c r="P14" s="6"/>
      <c r="Q14" s="6"/>
      <c r="R14" s="6"/>
      <c r="S14" s="5"/>
    </row>
    <row r="15" spans="1:19" ht="15" customHeight="1">
      <c r="A15" s="65"/>
      <c r="B15" s="106" t="s">
        <v>23</v>
      </c>
      <c r="C15" s="105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5"/>
      <c r="O15" s="6"/>
      <c r="P15" s="6"/>
      <c r="Q15" s="6"/>
      <c r="R15" s="6"/>
      <c r="S15" s="5"/>
    </row>
    <row r="16" s="5" customFormat="1" ht="19.5" customHeight="1" thickBot="1">
      <c r="B16" s="39" t="s">
        <v>28</v>
      </c>
    </row>
    <row r="17" spans="1:19" ht="15" customHeight="1" thickBot="1">
      <c r="A17" s="5"/>
      <c r="B17" s="98" t="s">
        <v>1</v>
      </c>
      <c r="C17" s="99"/>
      <c r="D17" s="99"/>
      <c r="E17" s="100"/>
      <c r="F17" s="92" t="s">
        <v>8</v>
      </c>
      <c r="G17" s="93"/>
      <c r="H17" s="93"/>
      <c r="I17" s="93"/>
      <c r="J17" s="93"/>
      <c r="K17" s="93"/>
      <c r="L17" s="94"/>
      <c r="M17" s="5"/>
      <c r="N17" s="5"/>
      <c r="O17" s="5"/>
      <c r="P17" s="5"/>
      <c r="Q17" s="5"/>
      <c r="R17" s="5"/>
      <c r="S17" s="5"/>
    </row>
    <row r="18" spans="1:19" ht="30" customHeight="1" thickBot="1">
      <c r="A18" s="5"/>
      <c r="B18" s="101"/>
      <c r="C18" s="102"/>
      <c r="D18" s="102"/>
      <c r="E18" s="103"/>
      <c r="F18" s="44" t="s">
        <v>50</v>
      </c>
      <c r="G18" s="44" t="s">
        <v>51</v>
      </c>
      <c r="H18" s="44" t="s">
        <v>52</v>
      </c>
      <c r="I18" s="44" t="s">
        <v>53</v>
      </c>
      <c r="J18" s="44" t="s">
        <v>54</v>
      </c>
      <c r="K18" s="44" t="s">
        <v>55</v>
      </c>
      <c r="L18" s="45" t="s">
        <v>0</v>
      </c>
      <c r="M18" s="5"/>
      <c r="N18" s="5"/>
      <c r="O18" s="5"/>
      <c r="P18" s="5"/>
      <c r="Q18" s="5"/>
      <c r="R18" s="5"/>
      <c r="S18" s="5"/>
    </row>
    <row r="19" spans="1:19" ht="15" customHeight="1">
      <c r="A19" s="5"/>
      <c r="B19" s="17" t="s">
        <v>11</v>
      </c>
      <c r="C19" s="18"/>
      <c r="D19" s="18"/>
      <c r="E19" s="19"/>
      <c r="F19" s="24">
        <v>11</v>
      </c>
      <c r="G19" s="24">
        <v>12</v>
      </c>
      <c r="H19" s="24">
        <v>8</v>
      </c>
      <c r="I19" s="24">
        <v>8.5</v>
      </c>
      <c r="J19" s="24">
        <v>9</v>
      </c>
      <c r="K19" s="24">
        <v>11.5</v>
      </c>
      <c r="L19" s="48">
        <v>7.83</v>
      </c>
      <c r="M19" s="5"/>
      <c r="N19" s="5"/>
      <c r="O19" s="5"/>
      <c r="P19" s="5"/>
      <c r="Q19" s="5"/>
      <c r="R19" s="5"/>
      <c r="S19" s="5"/>
    </row>
    <row r="20" spans="1:19" ht="15" customHeight="1">
      <c r="A20" s="5"/>
      <c r="B20" s="14" t="s">
        <v>12</v>
      </c>
      <c r="C20" s="10"/>
      <c r="D20" s="10"/>
      <c r="E20" s="20"/>
      <c r="F20" s="25">
        <v>5000</v>
      </c>
      <c r="G20" s="25">
        <v>300</v>
      </c>
      <c r="H20" s="25">
        <v>156</v>
      </c>
      <c r="I20" s="25">
        <v>653</v>
      </c>
      <c r="J20" s="25">
        <v>297</v>
      </c>
      <c r="K20" s="25">
        <v>350</v>
      </c>
      <c r="L20" s="46">
        <v>3220</v>
      </c>
      <c r="M20" s="5"/>
      <c r="N20" s="5"/>
      <c r="O20" s="5"/>
      <c r="P20" s="5"/>
      <c r="Q20" s="5"/>
      <c r="R20" s="5"/>
      <c r="S20" s="5"/>
    </row>
    <row r="21" spans="1:19" ht="15" customHeight="1">
      <c r="A21" s="5"/>
      <c r="B21" s="14" t="s">
        <v>25</v>
      </c>
      <c r="C21" s="10"/>
      <c r="D21" s="10"/>
      <c r="E21" s="20"/>
      <c r="F21" s="25">
        <v>5</v>
      </c>
      <c r="G21" s="25">
        <v>7</v>
      </c>
      <c r="H21" s="25">
        <v>7</v>
      </c>
      <c r="I21" s="25">
        <v>7</v>
      </c>
      <c r="J21" s="25">
        <v>7</v>
      </c>
      <c r="K21" s="25">
        <v>7</v>
      </c>
      <c r="L21" s="46">
        <v>7.5</v>
      </c>
      <c r="M21" s="5"/>
      <c r="N21" s="5"/>
      <c r="O21" s="5"/>
      <c r="P21" s="5"/>
      <c r="Q21" s="5"/>
      <c r="R21" s="5"/>
      <c r="S21" s="5"/>
    </row>
    <row r="22" spans="1:19" ht="15" customHeight="1">
      <c r="A22" s="5"/>
      <c r="B22" s="14" t="s">
        <v>13</v>
      </c>
      <c r="C22" s="10"/>
      <c r="D22" s="10"/>
      <c r="E22" s="20"/>
      <c r="F22" s="25">
        <v>6</v>
      </c>
      <c r="G22" s="25">
        <v>6</v>
      </c>
      <c r="H22" s="25">
        <v>6</v>
      </c>
      <c r="I22" s="25">
        <v>4</v>
      </c>
      <c r="J22" s="25">
        <v>6</v>
      </c>
      <c r="K22" s="25">
        <v>6</v>
      </c>
      <c r="L22" s="46">
        <v>6</v>
      </c>
      <c r="M22" s="5"/>
      <c r="N22" s="5"/>
      <c r="O22" s="5"/>
      <c r="P22" s="5"/>
      <c r="Q22" s="5"/>
      <c r="R22" s="5"/>
      <c r="S22" s="5"/>
    </row>
    <row r="23" spans="1:18" ht="16.5" customHeight="1" thickBot="1">
      <c r="A23" s="5"/>
      <c r="B23" s="21" t="s">
        <v>36</v>
      </c>
      <c r="C23" s="22"/>
      <c r="D23" s="22"/>
      <c r="E23" s="23"/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47">
        <v>20</v>
      </c>
      <c r="M23" s="5"/>
      <c r="N23" s="5"/>
      <c r="O23" s="5"/>
      <c r="P23" s="5"/>
      <c r="Q23" s="5"/>
      <c r="R23" s="5"/>
    </row>
    <row r="24" spans="1:18" ht="15" customHeight="1" thickBot="1">
      <c r="A24" s="5"/>
      <c r="B24" s="28" t="s">
        <v>9</v>
      </c>
      <c r="C24" s="29"/>
      <c r="D24" s="29"/>
      <c r="E24" s="29"/>
      <c r="F24" s="34"/>
      <c r="G24" s="34"/>
      <c r="H24" s="34"/>
      <c r="I24" s="34"/>
      <c r="J24" s="34"/>
      <c r="K24" s="34"/>
      <c r="L24" s="35"/>
      <c r="M24" s="5"/>
      <c r="N24" s="5"/>
      <c r="O24" s="5"/>
      <c r="P24" s="5"/>
      <c r="Q24" s="5"/>
      <c r="R24" s="5"/>
    </row>
    <row r="25" spans="1:26" ht="15" customHeight="1">
      <c r="A25" s="5"/>
      <c r="B25" s="30" t="s">
        <v>14</v>
      </c>
      <c r="C25" s="31"/>
      <c r="D25" s="31"/>
      <c r="E25" s="32"/>
      <c r="F25" s="36">
        <f aca="true" t="shared" si="0" ref="F25:L25">+IF(F19&gt;0,(T25*(F19/2)^2/240/F20/F21)^1.31*T26,"")</f>
        <v>5.201540801105214E-10</v>
      </c>
      <c r="G25" s="36">
        <f t="shared" si="0"/>
        <v>1.1907569635742681E-08</v>
      </c>
      <c r="H25" s="36">
        <f t="shared" si="0"/>
        <v>4.77021879424842E-08</v>
      </c>
      <c r="I25" s="36">
        <f t="shared" si="0"/>
        <v>3.970313463335443E-09</v>
      </c>
      <c r="J25" s="36">
        <f>+IF(J19&gt;0,(X25*(J19/2)^2/240/J20/J21)^1.31*X26,"")</f>
        <v>1.7587769691827035E-08</v>
      </c>
      <c r="K25" s="36">
        <f>+IF(K19&gt;0,(Y25*(K19/2)^2/240/K20/K21)^1.31*Y26,"")</f>
        <v>1.0288121795751756E-08</v>
      </c>
      <c r="L25" s="36">
        <f t="shared" si="0"/>
        <v>8.091882704306317E-10</v>
      </c>
      <c r="M25" s="5"/>
      <c r="N25" s="5"/>
      <c r="O25" s="5"/>
      <c r="P25" s="5"/>
      <c r="Q25" s="5"/>
      <c r="R25" s="5"/>
      <c r="S25" s="53" t="s">
        <v>7</v>
      </c>
      <c r="T25" s="54">
        <f>+IF(F19&gt;0,F22*0.982*12/1.08/PI()/F19^3,"")</f>
        <v>0.015656414136362755</v>
      </c>
      <c r="U25" s="54">
        <f aca="true" t="shared" si="1" ref="U25:Z25">+G22*0.982*12/1.08/PI()/G19^3</f>
        <v>0.012059425471932192</v>
      </c>
      <c r="V25" s="54">
        <f t="shared" si="1"/>
        <v>0.040700560967771145</v>
      </c>
      <c r="W25" s="54">
        <f t="shared" si="1"/>
        <v>0.02262154796444679</v>
      </c>
      <c r="X25" s="54">
        <f>+J22*0.982*12/1.08/PI()/J19^3</f>
        <v>0.028585304822357785</v>
      </c>
      <c r="Y25" s="54">
        <f>+K22*0.982*12/1.08/PI()/K19^3</f>
        <v>0.013701775106763426</v>
      </c>
      <c r="Z25" s="55">
        <f t="shared" si="1"/>
        <v>0.04340952861620643</v>
      </c>
    </row>
    <row r="26" spans="1:26" ht="15" customHeight="1" thickBot="1">
      <c r="A26" s="5"/>
      <c r="B26" s="15" t="s">
        <v>15</v>
      </c>
      <c r="C26" s="16"/>
      <c r="D26" s="16"/>
      <c r="E26" s="33"/>
      <c r="F26" s="37" t="str">
        <f aca="true" t="shared" si="2" ref="F26:L26">+IF(F25&gt;0.00000002,"&lt;2",IF(F25&gt;0.000000007,"2",IF(F25&gt;0.000000002,"4",IF(F25&gt;0.0000000006,"6",IF(F25&gt;0.0000000001,"8",IF(F25&gt;0.00000000006,"10",))))))</f>
        <v>8</v>
      </c>
      <c r="G26" s="37" t="str">
        <f t="shared" si="2"/>
        <v>2</v>
      </c>
      <c r="H26" s="37" t="str">
        <f t="shared" si="2"/>
        <v>&lt;2</v>
      </c>
      <c r="I26" s="37" t="str">
        <f t="shared" si="2"/>
        <v>4</v>
      </c>
      <c r="J26" s="37" t="str">
        <f t="shared" si="2"/>
        <v>2</v>
      </c>
      <c r="K26" s="37" t="str">
        <f t="shared" si="2"/>
        <v>2</v>
      </c>
      <c r="L26" s="37" t="str">
        <f t="shared" si="2"/>
        <v>6</v>
      </c>
      <c r="M26" s="5"/>
      <c r="N26" s="5"/>
      <c r="O26" s="5"/>
      <c r="P26" s="5"/>
      <c r="Q26" s="5"/>
      <c r="R26" s="5"/>
      <c r="S26" s="56" t="s">
        <v>10</v>
      </c>
      <c r="T26" s="57">
        <f aca="true" t="shared" si="3" ref="T26:Z26">1/(0.55808577+0.020309804*F23+0.000091863598*F23^2)</f>
        <v>1.0488490453536619</v>
      </c>
      <c r="U26" s="57">
        <f t="shared" si="3"/>
        <v>1.0488490453536619</v>
      </c>
      <c r="V26" s="57">
        <f t="shared" si="3"/>
        <v>1.0488490453536619</v>
      </c>
      <c r="W26" s="57">
        <f t="shared" si="3"/>
        <v>1.0488490453536619</v>
      </c>
      <c r="X26" s="57">
        <f>1/(0.55808577+0.020309804*J23+0.000091863598*J23^2)</f>
        <v>1.0488490453536619</v>
      </c>
      <c r="Y26" s="57">
        <f>1/(0.55808577+0.020309804*K23+0.000091863598*K23^2)</f>
        <v>1.0488490453536619</v>
      </c>
      <c r="Z26" s="58">
        <f t="shared" si="3"/>
        <v>0.9989737650400909</v>
      </c>
    </row>
    <row r="27" spans="1:26" ht="19.5" customHeight="1" thickBot="1">
      <c r="A27" s="5"/>
      <c r="B27" s="39" t="s">
        <v>27</v>
      </c>
      <c r="C27" s="5"/>
      <c r="D27" s="5"/>
      <c r="E27" s="5"/>
      <c r="F27" s="8"/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5"/>
      <c r="S27" s="59"/>
      <c r="T27" s="60"/>
      <c r="U27" s="60"/>
      <c r="V27" s="60"/>
      <c r="W27" s="60"/>
      <c r="X27" s="60"/>
      <c r="Y27" s="60"/>
      <c r="Z27" s="61"/>
    </row>
    <row r="28" spans="1:26" ht="15" customHeight="1" thickBot="1">
      <c r="A28" s="5"/>
      <c r="B28" s="98" t="s">
        <v>1</v>
      </c>
      <c r="C28" s="99"/>
      <c r="D28" s="99"/>
      <c r="E28" s="100"/>
      <c r="F28" s="95" t="s">
        <v>8</v>
      </c>
      <c r="G28" s="96"/>
      <c r="H28" s="96"/>
      <c r="I28" s="96"/>
      <c r="J28" s="96"/>
      <c r="K28" s="96"/>
      <c r="L28" s="97"/>
      <c r="M28" s="5"/>
      <c r="N28" s="5"/>
      <c r="O28" s="5"/>
      <c r="P28" s="5"/>
      <c r="Q28" s="5"/>
      <c r="R28" s="5"/>
      <c r="S28" s="59"/>
      <c r="T28" s="60"/>
      <c r="U28" s="60"/>
      <c r="V28" s="60"/>
      <c r="W28" s="60"/>
      <c r="X28" s="60"/>
      <c r="Y28" s="60"/>
      <c r="Z28" s="61"/>
    </row>
    <row r="29" spans="1:26" ht="30" customHeight="1" thickBot="1">
      <c r="A29" s="5"/>
      <c r="B29" s="101"/>
      <c r="C29" s="102"/>
      <c r="D29" s="102"/>
      <c r="E29" s="103"/>
      <c r="F29" s="44" t="s">
        <v>30</v>
      </c>
      <c r="G29" s="44" t="s">
        <v>31</v>
      </c>
      <c r="H29" s="44" t="s">
        <v>32</v>
      </c>
      <c r="I29" s="44" t="s">
        <v>33</v>
      </c>
      <c r="J29" s="44" t="s">
        <v>35</v>
      </c>
      <c r="K29" s="44" t="s">
        <v>34</v>
      </c>
      <c r="L29" s="44" t="s">
        <v>39</v>
      </c>
      <c r="M29" s="5"/>
      <c r="N29" s="5"/>
      <c r="O29" s="5"/>
      <c r="P29" s="5"/>
      <c r="Q29" s="5"/>
      <c r="R29" s="5"/>
      <c r="S29" s="59"/>
      <c r="T29" s="60"/>
      <c r="U29" s="60"/>
      <c r="V29" s="60"/>
      <c r="W29" s="60"/>
      <c r="X29" s="60"/>
      <c r="Y29" s="60"/>
      <c r="Z29" s="61"/>
    </row>
    <row r="30" spans="1:26" ht="15" customHeight="1">
      <c r="A30" s="5"/>
      <c r="B30" s="17" t="s">
        <v>11</v>
      </c>
      <c r="C30" s="18"/>
      <c r="D30" s="18"/>
      <c r="E30" s="19"/>
      <c r="F30" s="38">
        <v>11</v>
      </c>
      <c r="G30" s="38">
        <v>11</v>
      </c>
      <c r="H30" s="38">
        <v>7.5</v>
      </c>
      <c r="I30" s="38">
        <v>9</v>
      </c>
      <c r="J30" s="38">
        <v>7.5</v>
      </c>
      <c r="K30" s="38">
        <v>8</v>
      </c>
      <c r="L30" s="38">
        <v>10</v>
      </c>
      <c r="M30" s="5"/>
      <c r="N30" s="5"/>
      <c r="O30" s="5"/>
      <c r="P30" s="5"/>
      <c r="Q30" s="5"/>
      <c r="R30" s="5"/>
      <c r="S30" s="59"/>
      <c r="T30" s="60"/>
      <c r="U30" s="60"/>
      <c r="V30" s="60"/>
      <c r="W30" s="60"/>
      <c r="X30" s="60"/>
      <c r="Y30" s="60"/>
      <c r="Z30" s="61"/>
    </row>
    <row r="31" spans="1:26" ht="15" customHeight="1">
      <c r="A31" s="5"/>
      <c r="B31" s="14" t="s">
        <v>12</v>
      </c>
      <c r="C31" s="10"/>
      <c r="D31" s="10"/>
      <c r="E31" s="20"/>
      <c r="F31" s="25">
        <v>25000</v>
      </c>
      <c r="G31" s="25">
        <v>354</v>
      </c>
      <c r="H31" s="25">
        <v>496</v>
      </c>
      <c r="I31" s="25">
        <v>60</v>
      </c>
      <c r="J31" s="25">
        <v>277</v>
      </c>
      <c r="K31" s="25">
        <v>480</v>
      </c>
      <c r="L31" s="25">
        <v>5160</v>
      </c>
      <c r="M31" s="5"/>
      <c r="N31" s="5"/>
      <c r="O31" s="5"/>
      <c r="P31" s="5"/>
      <c r="Q31" s="5"/>
      <c r="R31" s="5"/>
      <c r="S31" s="59"/>
      <c r="T31" s="60"/>
      <c r="U31" s="60"/>
      <c r="V31" s="60"/>
      <c r="W31" s="60"/>
      <c r="X31" s="60"/>
      <c r="Y31" s="60"/>
      <c r="Z31" s="61"/>
    </row>
    <row r="32" spans="1:26" ht="15" customHeight="1">
      <c r="A32" s="5"/>
      <c r="B32" s="14" t="s">
        <v>26</v>
      </c>
      <c r="C32" s="10"/>
      <c r="D32" s="10"/>
      <c r="E32" s="20"/>
      <c r="F32" s="25">
        <v>5</v>
      </c>
      <c r="G32" s="25">
        <v>7</v>
      </c>
      <c r="H32" s="25">
        <v>7</v>
      </c>
      <c r="I32" s="25">
        <v>7</v>
      </c>
      <c r="J32" s="25">
        <v>7</v>
      </c>
      <c r="K32" s="25">
        <v>7</v>
      </c>
      <c r="L32" s="25">
        <v>6</v>
      </c>
      <c r="M32" s="5"/>
      <c r="N32" s="5"/>
      <c r="O32" s="5"/>
      <c r="P32" s="5"/>
      <c r="Q32" s="5"/>
      <c r="R32" s="5"/>
      <c r="S32" s="59"/>
      <c r="T32" s="60"/>
      <c r="U32" s="60"/>
      <c r="V32" s="60"/>
      <c r="W32" s="60"/>
      <c r="X32" s="60"/>
      <c r="Y32" s="60"/>
      <c r="Z32" s="61"/>
    </row>
    <row r="33" spans="1:26" ht="15" customHeight="1">
      <c r="A33" s="5"/>
      <c r="B33" s="14" t="s">
        <v>13</v>
      </c>
      <c r="C33" s="10"/>
      <c r="D33" s="10"/>
      <c r="E33" s="20"/>
      <c r="F33" s="25">
        <v>6</v>
      </c>
      <c r="G33" s="25">
        <v>5.5</v>
      </c>
      <c r="H33" s="25">
        <v>4</v>
      </c>
      <c r="I33" s="25">
        <v>6</v>
      </c>
      <c r="J33" s="25">
        <v>5</v>
      </c>
      <c r="K33" s="25">
        <v>6</v>
      </c>
      <c r="L33" s="25">
        <v>4</v>
      </c>
      <c r="M33" s="5"/>
      <c r="N33" s="5"/>
      <c r="O33" s="5"/>
      <c r="P33" s="5"/>
      <c r="Q33" s="5"/>
      <c r="R33" s="5"/>
      <c r="S33" s="59"/>
      <c r="T33" s="60"/>
      <c r="U33" s="60"/>
      <c r="V33" s="60"/>
      <c r="W33" s="60"/>
      <c r="X33" s="60"/>
      <c r="Y33" s="60"/>
      <c r="Z33" s="61"/>
    </row>
    <row r="34" spans="1:26" ht="15.75" customHeight="1" thickBot="1">
      <c r="A34" s="5"/>
      <c r="B34" s="21" t="s">
        <v>36</v>
      </c>
      <c r="C34" s="22"/>
      <c r="D34" s="22"/>
      <c r="E34" s="23"/>
      <c r="F34" s="26">
        <v>18</v>
      </c>
      <c r="G34" s="26">
        <v>18</v>
      </c>
      <c r="H34" s="26">
        <v>18</v>
      </c>
      <c r="I34" s="26">
        <v>18</v>
      </c>
      <c r="J34" s="26">
        <v>18</v>
      </c>
      <c r="K34" s="26">
        <v>18</v>
      </c>
      <c r="L34" s="26">
        <v>20</v>
      </c>
      <c r="M34" s="5"/>
      <c r="N34" s="5"/>
      <c r="O34" s="5"/>
      <c r="P34" s="5"/>
      <c r="Q34" s="5"/>
      <c r="R34" s="5"/>
      <c r="S34" s="59"/>
      <c r="T34" s="60"/>
      <c r="U34" s="60"/>
      <c r="V34" s="60"/>
      <c r="W34" s="60"/>
      <c r="X34" s="60"/>
      <c r="Y34" s="60"/>
      <c r="Z34" s="61"/>
    </row>
    <row r="35" spans="1:26" ht="15" customHeight="1" thickBot="1">
      <c r="A35" s="5"/>
      <c r="B35" s="49" t="s">
        <v>9</v>
      </c>
      <c r="C35" s="50"/>
      <c r="D35" s="50"/>
      <c r="E35" s="50"/>
      <c r="F35" s="51"/>
      <c r="G35" s="51"/>
      <c r="H35" s="51"/>
      <c r="I35" s="51"/>
      <c r="J35" s="51"/>
      <c r="K35" s="51"/>
      <c r="L35" s="52"/>
      <c r="M35" s="5"/>
      <c r="N35" s="5"/>
      <c r="O35" s="5"/>
      <c r="P35" s="5"/>
      <c r="Q35" s="5"/>
      <c r="R35" s="5"/>
      <c r="S35" s="59"/>
      <c r="T35" s="60"/>
      <c r="U35" s="60"/>
      <c r="V35" s="60"/>
      <c r="W35" s="60"/>
      <c r="X35" s="60"/>
      <c r="Y35" s="60"/>
      <c r="Z35" s="61"/>
    </row>
    <row r="36" spans="1:26" ht="15" customHeight="1">
      <c r="A36" s="5"/>
      <c r="B36" s="30" t="s">
        <v>14</v>
      </c>
      <c r="C36" s="31"/>
      <c r="D36" s="31"/>
      <c r="E36" s="32"/>
      <c r="F36" s="36">
        <f aca="true" t="shared" si="4" ref="F36:L36">+IF(F30&gt;0,(T36*(F30/2)^2/240/F31/F32)^1.31*T37,"")</f>
        <v>6.316569860997204E-11</v>
      </c>
      <c r="G36" s="36">
        <f t="shared" si="4"/>
        <v>9.5864475480994E-09</v>
      </c>
      <c r="H36" s="36">
        <f t="shared" si="4"/>
        <v>6.706386908260127E-09</v>
      </c>
      <c r="I36" s="36">
        <f t="shared" si="4"/>
        <v>1.4293664382846782E-07</v>
      </c>
      <c r="J36" s="36">
        <f t="shared" si="4"/>
        <v>1.9269623138616388E-08</v>
      </c>
      <c r="K36" s="36">
        <f t="shared" si="4"/>
        <v>1.0942221505538564E-08</v>
      </c>
      <c r="L36" s="36">
        <f t="shared" si="4"/>
        <v>2.4938489066844785E-10</v>
      </c>
      <c r="M36" s="5"/>
      <c r="N36" s="5"/>
      <c r="O36" s="5"/>
      <c r="P36" s="5"/>
      <c r="Q36" s="5"/>
      <c r="R36" s="5"/>
      <c r="S36" s="56" t="s">
        <v>7</v>
      </c>
      <c r="T36" s="57">
        <f>+IF(F30&gt;0,F33*0.982*12/1.08/PI()/F30^3,"")</f>
        <v>0.015656414136362755</v>
      </c>
      <c r="U36" s="57">
        <f aca="true" t="shared" si="5" ref="U36:Z36">+G33*0.982*12/1.08/PI()/G30^3</f>
        <v>0.014351712958332527</v>
      </c>
      <c r="V36" s="57">
        <f t="shared" si="5"/>
        <v>0.03293027115535617</v>
      </c>
      <c r="W36" s="57">
        <f t="shared" si="5"/>
        <v>0.028585304822357785</v>
      </c>
      <c r="X36" s="57">
        <f t="shared" si="5"/>
        <v>0.041162838944195215</v>
      </c>
      <c r="Y36" s="57">
        <f t="shared" si="5"/>
        <v>0.040700560967771145</v>
      </c>
      <c r="Z36" s="58">
        <f t="shared" si="5"/>
        <v>0.013892458143665885</v>
      </c>
    </row>
    <row r="37" spans="1:26" ht="15" customHeight="1" thickBot="1">
      <c r="A37" s="5"/>
      <c r="B37" s="15" t="s">
        <v>15</v>
      </c>
      <c r="C37" s="16"/>
      <c r="D37" s="16"/>
      <c r="E37" s="33"/>
      <c r="F37" s="37" t="str">
        <f aca="true" t="shared" si="6" ref="F37:L37">+IF(F36&gt;0.00000002,"&lt;2",IF(F36&gt;0.000000007,"2",IF(F36&gt;0.000000002,"4",IF(F36&gt;0.0000000006,"6",IF(F36&gt;0.0000000001,"8",IF(F36&gt;0.00000000006,"10",))))))</f>
        <v>10</v>
      </c>
      <c r="G37" s="37" t="str">
        <f t="shared" si="6"/>
        <v>2</v>
      </c>
      <c r="H37" s="37" t="str">
        <f t="shared" si="6"/>
        <v>4</v>
      </c>
      <c r="I37" s="37" t="str">
        <f t="shared" si="6"/>
        <v>&lt;2</v>
      </c>
      <c r="J37" s="37" t="str">
        <f t="shared" si="6"/>
        <v>2</v>
      </c>
      <c r="K37" s="37" t="str">
        <f t="shared" si="6"/>
        <v>2</v>
      </c>
      <c r="L37" s="37" t="str">
        <f t="shared" si="6"/>
        <v>8</v>
      </c>
      <c r="M37" s="5"/>
      <c r="N37" s="5"/>
      <c r="O37" s="5"/>
      <c r="P37" s="5"/>
      <c r="Q37" s="5"/>
      <c r="R37" s="5"/>
      <c r="S37" s="56" t="s">
        <v>10</v>
      </c>
      <c r="T37" s="57">
        <f aca="true" t="shared" si="7" ref="T37:Z37">1/(0.55808577+0.020309804*F34+0.000091863598*F34^2)</f>
        <v>1.0488490453536619</v>
      </c>
      <c r="U37" s="57">
        <f t="shared" si="7"/>
        <v>1.0488490453536619</v>
      </c>
      <c r="V37" s="57">
        <f t="shared" si="7"/>
        <v>1.0488490453536619</v>
      </c>
      <c r="W37" s="57">
        <f t="shared" si="7"/>
        <v>1.0488490453536619</v>
      </c>
      <c r="X37" s="57">
        <f t="shared" si="7"/>
        <v>1.0488490453536619</v>
      </c>
      <c r="Y37" s="57">
        <f t="shared" si="7"/>
        <v>1.0488490453536619</v>
      </c>
      <c r="Z37" s="58">
        <f t="shared" si="7"/>
        <v>0.9989737650400909</v>
      </c>
    </row>
    <row r="38" spans="1:26" ht="15.75">
      <c r="A38" s="5"/>
      <c r="B38" s="5"/>
      <c r="C38" s="5"/>
      <c r="D38" s="5"/>
      <c r="E38" s="5"/>
      <c r="F38" s="89" t="s">
        <v>63</v>
      </c>
      <c r="G38" s="89"/>
      <c r="H38" s="88"/>
      <c r="I38" s="88"/>
      <c r="J38" s="5"/>
      <c r="K38" s="5"/>
      <c r="L38" s="5"/>
      <c r="M38" s="5"/>
      <c r="N38" s="5"/>
      <c r="O38" s="5"/>
      <c r="P38" s="5"/>
      <c r="Q38" s="5"/>
      <c r="R38" s="5"/>
      <c r="S38" s="59"/>
      <c r="T38" s="60"/>
      <c r="U38" s="60"/>
      <c r="V38" s="60"/>
      <c r="W38" s="60"/>
      <c r="X38" s="60"/>
      <c r="Y38" s="60"/>
      <c r="Z38" s="61"/>
    </row>
    <row r="39" spans="1:26" ht="15.75">
      <c r="A39" s="5"/>
      <c r="B39" s="5"/>
      <c r="C39" s="69" t="s">
        <v>48</v>
      </c>
      <c r="D39" s="70"/>
      <c r="E39" s="71"/>
      <c r="F39" s="73" t="s">
        <v>65</v>
      </c>
      <c r="G39" s="73" t="s">
        <v>59</v>
      </c>
      <c r="H39" s="73" t="s">
        <v>58</v>
      </c>
      <c r="I39" s="73" t="s">
        <v>60</v>
      </c>
      <c r="J39" s="73" t="s">
        <v>61</v>
      </c>
      <c r="K39" s="73" t="s">
        <v>62</v>
      </c>
      <c r="L39" s="73" t="s">
        <v>64</v>
      </c>
      <c r="M39" s="5"/>
      <c r="N39" s="5"/>
      <c r="O39" s="5"/>
      <c r="P39" s="5"/>
      <c r="Q39" s="5"/>
      <c r="R39" s="5"/>
      <c r="S39" s="59"/>
      <c r="T39" s="60"/>
      <c r="U39" s="60"/>
      <c r="V39" s="60"/>
      <c r="W39" s="60"/>
      <c r="X39" s="60"/>
      <c r="Y39" s="60"/>
      <c r="Z39" s="61"/>
    </row>
    <row r="40" spans="1:26" ht="15.75">
      <c r="A40" s="5"/>
      <c r="B40" s="5"/>
      <c r="C40" s="69" t="s">
        <v>49</v>
      </c>
      <c r="D40" s="70"/>
      <c r="E40" s="71"/>
      <c r="F40" s="72" t="s">
        <v>66</v>
      </c>
      <c r="G40" s="72" t="s">
        <v>44</v>
      </c>
      <c r="H40" s="72" t="s">
        <v>45</v>
      </c>
      <c r="I40" s="72" t="s">
        <v>46</v>
      </c>
      <c r="J40" s="72" t="s">
        <v>47</v>
      </c>
      <c r="K40" s="72" t="s">
        <v>42</v>
      </c>
      <c r="L40" s="72" t="s">
        <v>43</v>
      </c>
      <c r="M40" s="5"/>
      <c r="N40" s="5"/>
      <c r="O40" s="5"/>
      <c r="P40" s="5"/>
      <c r="Q40" s="5"/>
      <c r="R40" s="5"/>
      <c r="S40" s="59"/>
      <c r="T40" s="60"/>
      <c r="U40" s="60"/>
      <c r="V40" s="60"/>
      <c r="W40" s="60"/>
      <c r="X40" s="60"/>
      <c r="Y40" s="60"/>
      <c r="Z40" s="61"/>
    </row>
    <row r="41" spans="1:2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9"/>
      <c r="T41" s="60"/>
      <c r="U41" s="60"/>
      <c r="V41" s="60"/>
      <c r="W41" s="60"/>
      <c r="X41" s="60"/>
      <c r="Y41" s="60"/>
      <c r="Z41" s="61"/>
    </row>
    <row r="42" spans="1:26" ht="15.75">
      <c r="A42" s="5"/>
      <c r="B42" s="13" t="s">
        <v>24</v>
      </c>
      <c r="C42" s="5"/>
      <c r="D42" s="5"/>
      <c r="E42" s="5"/>
      <c r="F42" s="5"/>
      <c r="G42" s="5">
        <v>945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9"/>
      <c r="T42" s="60"/>
      <c r="U42" s="60"/>
      <c r="V42" s="60"/>
      <c r="W42" s="60"/>
      <c r="X42" s="60"/>
      <c r="Y42" s="60"/>
      <c r="Z42" s="61"/>
    </row>
    <row r="43" spans="1:26" ht="15.75">
      <c r="A43" s="5"/>
      <c r="B43" s="40" t="s">
        <v>29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"/>
      <c r="N43" s="5"/>
      <c r="O43" s="5"/>
      <c r="P43" s="5"/>
      <c r="Q43" s="5"/>
      <c r="R43" s="5"/>
      <c r="S43" s="59"/>
      <c r="T43" s="60"/>
      <c r="U43" s="60"/>
      <c r="V43" s="60"/>
      <c r="W43" s="60"/>
      <c r="X43" s="60"/>
      <c r="Y43" s="60"/>
      <c r="Z43" s="61"/>
    </row>
    <row r="44" spans="1:26" ht="15.75">
      <c r="A44" s="5"/>
      <c r="B44" s="42" t="s">
        <v>56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"/>
      <c r="N44" s="5"/>
      <c r="O44" s="5"/>
      <c r="P44" s="5"/>
      <c r="Q44" s="5"/>
      <c r="R44" s="5"/>
      <c r="S44" s="59"/>
      <c r="T44" s="60"/>
      <c r="U44" s="60"/>
      <c r="V44" s="60"/>
      <c r="W44" s="60"/>
      <c r="X44" s="60"/>
      <c r="Y44" s="60"/>
      <c r="Z44" s="61"/>
    </row>
    <row r="45" spans="1:26" ht="15.75">
      <c r="A45" s="5"/>
      <c r="B45" s="42" t="s">
        <v>57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"/>
      <c r="N45" s="5"/>
      <c r="O45" s="5"/>
      <c r="P45" s="5"/>
      <c r="Q45" s="5"/>
      <c r="R45" s="5"/>
      <c r="S45" s="59"/>
      <c r="T45" s="60"/>
      <c r="U45" s="60"/>
      <c r="V45" s="60"/>
      <c r="W45" s="60"/>
      <c r="X45" s="60"/>
      <c r="Y45" s="60"/>
      <c r="Z45" s="61"/>
    </row>
    <row r="46" spans="1:26" ht="15.75">
      <c r="A46" s="5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"/>
      <c r="N46" s="5"/>
      <c r="O46" s="5"/>
      <c r="P46" s="5"/>
      <c r="Q46" s="5"/>
      <c r="R46" s="5"/>
      <c r="S46" s="76"/>
      <c r="T46" s="77"/>
      <c r="U46" s="77"/>
      <c r="V46" s="77"/>
      <c r="W46" s="77"/>
      <c r="X46" s="77"/>
      <c r="Y46" s="77"/>
      <c r="Z46" s="78"/>
    </row>
    <row r="47" spans="1:26" ht="15.75">
      <c r="A47" s="5"/>
      <c r="B47" s="42"/>
      <c r="C47" s="74"/>
      <c r="D47" s="74"/>
      <c r="E47" s="43"/>
      <c r="F47" s="43"/>
      <c r="G47" s="43"/>
      <c r="H47" s="43"/>
      <c r="I47" s="43"/>
      <c r="J47" s="43"/>
      <c r="K47" s="43"/>
      <c r="L47" s="43"/>
      <c r="M47" s="5"/>
      <c r="N47" s="5"/>
      <c r="O47" s="5"/>
      <c r="P47" s="5"/>
      <c r="Q47" s="5"/>
      <c r="R47" s="5"/>
      <c r="S47" s="76"/>
      <c r="T47" s="77"/>
      <c r="U47" s="77"/>
      <c r="V47" s="77"/>
      <c r="W47" s="77"/>
      <c r="X47" s="77"/>
      <c r="Y47" s="77"/>
      <c r="Z47" s="78"/>
    </row>
    <row r="48" spans="1:26" ht="15.75">
      <c r="A48" s="5"/>
      <c r="B48" s="42"/>
      <c r="C48" s="75"/>
      <c r="D48" s="74"/>
      <c r="E48" s="43"/>
      <c r="F48" s="43"/>
      <c r="G48" s="43"/>
      <c r="H48" s="43"/>
      <c r="I48" s="43"/>
      <c r="J48" s="43"/>
      <c r="K48" s="43"/>
      <c r="L48" s="43"/>
      <c r="M48" s="5"/>
      <c r="N48" s="5"/>
      <c r="O48" s="5"/>
      <c r="P48" s="5"/>
      <c r="Q48" s="5"/>
      <c r="R48" s="5"/>
      <c r="S48" s="76"/>
      <c r="T48" s="79"/>
      <c r="U48" s="80">
        <v>2</v>
      </c>
      <c r="V48" s="80">
        <v>4</v>
      </c>
      <c r="W48" s="80">
        <v>6</v>
      </c>
      <c r="X48" s="80">
        <v>8</v>
      </c>
      <c r="Y48" s="80">
        <v>10</v>
      </c>
      <c r="Z48" s="81">
        <v>12</v>
      </c>
    </row>
    <row r="49" spans="1:26" ht="15.75">
      <c r="A49" s="5"/>
      <c r="B49" s="42"/>
      <c r="C49" s="75"/>
      <c r="D49" s="74"/>
      <c r="E49" s="43"/>
      <c r="F49" s="43"/>
      <c r="G49" s="43"/>
      <c r="H49" s="43"/>
      <c r="I49" s="43"/>
      <c r="J49" s="43"/>
      <c r="K49" s="43"/>
      <c r="L49" s="43"/>
      <c r="M49" s="5"/>
      <c r="N49" s="5"/>
      <c r="O49" s="5"/>
      <c r="P49" s="5"/>
      <c r="Q49" s="5"/>
      <c r="R49" s="5"/>
      <c r="S49" s="76"/>
      <c r="T49" s="79" t="s">
        <v>4</v>
      </c>
      <c r="U49" s="82">
        <v>7E-09</v>
      </c>
      <c r="V49" s="82">
        <v>2E-09</v>
      </c>
      <c r="W49" s="82">
        <v>6E-10</v>
      </c>
      <c r="X49" s="82">
        <v>1E-10</v>
      </c>
      <c r="Y49" s="82">
        <v>6E-11</v>
      </c>
      <c r="Z49" s="83">
        <v>6E-11</v>
      </c>
    </row>
    <row r="50" spans="1:26" ht="15.75">
      <c r="A50" s="5"/>
      <c r="B50" s="42"/>
      <c r="C50" s="75"/>
      <c r="D50" s="74"/>
      <c r="E50" s="43"/>
      <c r="F50" s="43"/>
      <c r="G50" s="43"/>
      <c r="H50" s="43"/>
      <c r="I50" s="43"/>
      <c r="J50" s="43"/>
      <c r="K50" s="43"/>
      <c r="L50" s="43"/>
      <c r="M50" s="5"/>
      <c r="N50" s="5"/>
      <c r="O50" s="5"/>
      <c r="P50" s="5"/>
      <c r="Q50" s="5"/>
      <c r="R50" s="5"/>
      <c r="S50" s="76"/>
      <c r="T50" s="79" t="s">
        <v>6</v>
      </c>
      <c r="U50" s="82">
        <f>+(U49+U51)/2</f>
        <v>1.35E-08</v>
      </c>
      <c r="V50" s="82">
        <f>+(V49+V51)/2</f>
        <v>4.5E-09</v>
      </c>
      <c r="W50" s="82">
        <f>+(W49+W51)/2</f>
        <v>1.3E-09</v>
      </c>
      <c r="X50" s="82">
        <f>+(X49+X51)/2</f>
        <v>3.5E-10</v>
      </c>
      <c r="Y50" s="82">
        <f>+(Y49+Y51)/2</f>
        <v>8.000000000000001E-11</v>
      </c>
      <c r="Z50" s="83"/>
    </row>
    <row r="51" spans="1:26" ht="15.75">
      <c r="A51" s="5"/>
      <c r="B51" s="42"/>
      <c r="C51" s="75"/>
      <c r="D51" s="74"/>
      <c r="E51" s="43"/>
      <c r="F51" s="43"/>
      <c r="G51" s="43"/>
      <c r="H51" s="43"/>
      <c r="I51" s="43"/>
      <c r="J51" s="43"/>
      <c r="K51" s="43"/>
      <c r="L51" s="43"/>
      <c r="M51" s="5"/>
      <c r="N51" s="5"/>
      <c r="O51" s="5"/>
      <c r="P51" s="5"/>
      <c r="Q51" s="5"/>
      <c r="R51" s="5"/>
      <c r="S51" s="84"/>
      <c r="T51" s="85" t="s">
        <v>5</v>
      </c>
      <c r="U51" s="86">
        <v>2E-08</v>
      </c>
      <c r="V51" s="86">
        <v>7E-09</v>
      </c>
      <c r="W51" s="86">
        <v>2E-09</v>
      </c>
      <c r="X51" s="86">
        <v>6E-10</v>
      </c>
      <c r="Y51" s="86">
        <v>1E-10</v>
      </c>
      <c r="Z51" s="87"/>
    </row>
    <row r="52" spans="1:18" ht="15.75">
      <c r="A52" s="5"/>
      <c r="B52" s="42"/>
      <c r="C52" s="75"/>
      <c r="D52" s="74"/>
      <c r="E52" s="43"/>
      <c r="F52" s="43"/>
      <c r="G52" s="43"/>
      <c r="H52" s="43"/>
      <c r="I52" s="43"/>
      <c r="J52" s="43"/>
      <c r="K52" s="43"/>
      <c r="L52" s="43"/>
      <c r="M52" s="5"/>
      <c r="N52" s="5"/>
      <c r="O52" s="5"/>
      <c r="P52" s="5"/>
      <c r="Q52" s="5"/>
      <c r="R52" s="5"/>
    </row>
    <row r="53" spans="1:18" ht="15.75">
      <c r="A53" s="5"/>
      <c r="B53" s="42"/>
      <c r="C53" s="75"/>
      <c r="D53" s="74"/>
      <c r="E53" s="43"/>
      <c r="F53" s="43"/>
      <c r="G53" s="43"/>
      <c r="H53" s="43"/>
      <c r="I53" s="43"/>
      <c r="J53" s="43"/>
      <c r="K53" s="43"/>
      <c r="L53" s="43"/>
      <c r="M53" s="5"/>
      <c r="N53" s="5"/>
      <c r="O53" s="5"/>
      <c r="P53" s="5"/>
      <c r="Q53" s="5"/>
      <c r="R53" s="5"/>
    </row>
    <row r="54" spans="1:18" ht="15.75">
      <c r="A54" s="5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5"/>
      <c r="N54" s="5"/>
      <c r="O54" s="5"/>
      <c r="P54" s="5"/>
      <c r="Q54" s="5"/>
      <c r="R54" s="5"/>
    </row>
    <row r="55" spans="1:18" ht="15.75">
      <c r="A55" s="5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5"/>
      <c r="N55" s="5"/>
      <c r="O55" s="5"/>
      <c r="P55" s="5"/>
      <c r="Q55" s="5"/>
      <c r="R55" s="5"/>
    </row>
    <row r="56" spans="1:18" ht="15.75">
      <c r="A56" s="5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"/>
      <c r="N56" s="5"/>
      <c r="O56" s="5"/>
      <c r="P56" s="5"/>
      <c r="Q56" s="5"/>
      <c r="R56" s="5"/>
    </row>
    <row r="57" spans="1:18" ht="15.75">
      <c r="A57" s="5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5"/>
      <c r="N57" s="5"/>
      <c r="O57" s="5"/>
      <c r="P57" s="5"/>
      <c r="Q57" s="5"/>
      <c r="R57" s="5"/>
    </row>
    <row r="58" spans="1:18" ht="15.75">
      <c r="A58" s="5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5"/>
      <c r="N58" s="5"/>
      <c r="O58" s="5"/>
      <c r="P58" s="5"/>
      <c r="Q58" s="5"/>
      <c r="R58" s="5"/>
    </row>
    <row r="59" spans="1:18" ht="15.75">
      <c r="A59" s="5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5"/>
      <c r="N59" s="5"/>
      <c r="O59" s="5"/>
      <c r="P59" s="5"/>
      <c r="Q59" s="5"/>
      <c r="R59" s="5"/>
    </row>
    <row r="60" spans="1:15" ht="15.75">
      <c r="A60" s="5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5"/>
      <c r="N60" s="5"/>
      <c r="O60" s="11"/>
    </row>
    <row r="61" spans="1:15" ht="15.75">
      <c r="A61" s="5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5"/>
      <c r="N61" s="5"/>
      <c r="O61" s="11"/>
    </row>
    <row r="62" spans="1:15" ht="15.75">
      <c r="A62" s="5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5"/>
      <c r="N62" s="5"/>
      <c r="O62" s="11"/>
    </row>
    <row r="63" spans="1:15" ht="15.75">
      <c r="A63" s="5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5"/>
      <c r="N63" s="5"/>
      <c r="O63" s="11"/>
    </row>
    <row r="64" spans="1:15" ht="15.75">
      <c r="A64" s="5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5"/>
      <c r="N64" s="5"/>
      <c r="O64" s="11"/>
    </row>
    <row r="65" spans="1:15" ht="15.75">
      <c r="A65" s="5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5"/>
      <c r="N65" s="5"/>
      <c r="O65" s="11"/>
    </row>
    <row r="66" spans="1:15" ht="15.75">
      <c r="A66" s="5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5"/>
      <c r="N66" s="5"/>
      <c r="O66" s="11"/>
    </row>
    <row r="67" spans="1:15" ht="15.75">
      <c r="A67" s="5"/>
      <c r="B67" s="2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5"/>
      <c r="N67" s="5"/>
      <c r="O67" s="11"/>
    </row>
    <row r="68" spans="1:15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1"/>
    </row>
    <row r="69" spans="1:15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1"/>
    </row>
    <row r="70" spans="1:15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1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1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1"/>
    </row>
    <row r="73" spans="1:15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1"/>
    </row>
    <row r="74" spans="1:15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1"/>
    </row>
    <row r="75" spans="1:15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1"/>
    </row>
    <row r="76" spans="1:15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1"/>
    </row>
    <row r="77" spans="1:15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1"/>
      <c r="O77" s="11"/>
    </row>
    <row r="78" spans="2:15" ht="15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1"/>
      <c r="O78" s="11"/>
    </row>
    <row r="79" spans="2:15" ht="15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1"/>
      <c r="O79" s="11"/>
    </row>
    <row r="80" spans="2:15" ht="15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1"/>
      <c r="O80" s="11"/>
    </row>
    <row r="81" spans="2:15" ht="15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1"/>
      <c r="O81" s="11"/>
    </row>
    <row r="82" spans="2:15" ht="15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1"/>
      <c r="O82" s="11"/>
    </row>
    <row r="83" spans="2:13" ht="15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ht="15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ht="15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5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ht="15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5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15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5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ht="15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ht="15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ht="15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2:13" ht="15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ht="15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2:13" ht="15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2:13" ht="15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ht="15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ht="15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</sheetData>
  <sheetProtection password="CF42" sheet="1" objects="1" scenarios="1"/>
  <mergeCells count="4">
    <mergeCell ref="F17:L17"/>
    <mergeCell ref="F28:L28"/>
    <mergeCell ref="B17:E18"/>
    <mergeCell ref="B28:E29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2"/>
  <sheetViews>
    <sheetView showGridLines="0" zoomScalePageLayoutView="0" workbookViewId="0" topLeftCell="A1">
      <selection activeCell="B12" sqref="B12"/>
    </sheetView>
  </sheetViews>
  <sheetFormatPr defaultColWidth="9.00390625" defaultRowHeight="15.75"/>
  <cols>
    <col min="2" max="2" width="9.375" style="0" customWidth="1"/>
  </cols>
  <sheetData>
    <row r="4" spans="2:13" ht="15.75">
      <c r="B4" s="62">
        <v>1</v>
      </c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</row>
    <row r="5" spans="2:13" ht="15.75">
      <c r="B5" s="63">
        <v>3.45</v>
      </c>
      <c r="C5" s="63">
        <v>3.91</v>
      </c>
      <c r="D5" s="63">
        <v>3.7</v>
      </c>
      <c r="E5" s="63">
        <v>3.18</v>
      </c>
      <c r="F5" s="63">
        <v>8.3</v>
      </c>
      <c r="G5" s="63">
        <v>9.99</v>
      </c>
      <c r="H5" s="63">
        <v>12</v>
      </c>
      <c r="I5" s="63">
        <v>12</v>
      </c>
      <c r="J5" s="63">
        <v>8.3</v>
      </c>
      <c r="K5" s="63">
        <v>8.8</v>
      </c>
      <c r="L5" s="63">
        <v>9.99</v>
      </c>
      <c r="M5" s="63">
        <v>11.1</v>
      </c>
    </row>
    <row r="6" spans="2:13" ht="15.75">
      <c r="B6" s="64">
        <f>0.00000005*EXP(1)^(-1.2811*B5)</f>
        <v>6.018349777614366E-10</v>
      </c>
      <c r="C6" s="64">
        <f>0.00000005*EXP(1)^(-1.2811*C5)</f>
        <v>3.338451572425476E-10</v>
      </c>
      <c r="D6" s="64">
        <f>0.00000005*EXP(1)^(-1.2811*D5)</f>
        <v>4.3690172508247445E-10</v>
      </c>
      <c r="E6" s="64">
        <f aca="true" t="shared" si="0" ref="E6:M6">0.00000005*EXP(1)^(-1.2811*E5)</f>
        <v>8.505475209520456E-10</v>
      </c>
      <c r="F6" s="64">
        <f t="shared" si="0"/>
        <v>1.2052033217000153E-12</v>
      </c>
      <c r="G6" s="64">
        <f t="shared" si="0"/>
        <v>1.38288843059063E-13</v>
      </c>
      <c r="H6" s="64">
        <f t="shared" si="0"/>
        <v>1.0531108206517314E-14</v>
      </c>
      <c r="I6" s="64">
        <f t="shared" si="0"/>
        <v>1.0531108206517314E-14</v>
      </c>
      <c r="J6" s="64">
        <f t="shared" si="0"/>
        <v>1.2052033217000153E-12</v>
      </c>
      <c r="K6" s="64">
        <f t="shared" si="0"/>
        <v>6.351451550453405E-13</v>
      </c>
      <c r="L6" s="64">
        <f t="shared" si="0"/>
        <v>1.38288843059063E-13</v>
      </c>
      <c r="M6" s="64">
        <f t="shared" si="0"/>
        <v>3.335886530898444E-14</v>
      </c>
    </row>
    <row r="10" spans="2:4" ht="15.75">
      <c r="B10" s="90">
        <v>1E-08</v>
      </c>
      <c r="C10" s="91" t="s">
        <v>67</v>
      </c>
      <c r="D10" s="90"/>
    </row>
    <row r="11" spans="2:4" ht="15.75">
      <c r="B11" s="90">
        <f>+B10*100</f>
        <v>1E-06</v>
      </c>
      <c r="C11" s="91" t="s">
        <v>68</v>
      </c>
      <c r="D11" s="90"/>
    </row>
    <row r="12" spans="2:4" ht="15.75">
      <c r="B12" s="90"/>
      <c r="C12" s="90"/>
      <c r="D12" s="90"/>
    </row>
  </sheetData>
  <sheetProtection password="CF42" sheet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</dc:creator>
  <cp:keywords/>
  <dc:description/>
  <cp:lastModifiedBy>Александр</cp:lastModifiedBy>
  <cp:lastPrinted>2004-10-30T20:14:00Z</cp:lastPrinted>
  <dcterms:created xsi:type="dcterms:W3CDTF">2000-11-16T18:11:45Z</dcterms:created>
  <dcterms:modified xsi:type="dcterms:W3CDTF">2018-11-14T18:31:50Z</dcterms:modified>
  <cp:category/>
  <cp:version/>
  <cp:contentType/>
  <cp:contentStatus/>
</cp:coreProperties>
</file>