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uhrov\Desktop\"/>
    </mc:Choice>
  </mc:AlternateContent>
  <xr:revisionPtr revIDLastSave="0" documentId="13_ncr:1_{B6E6A5F0-86EE-4861-B695-CF996B81D5DD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Вхідні і вихідні дані" sheetId="1" r:id="rId1"/>
    <sheet name="Приклад узгодження" sheetId="2" r:id="rId2"/>
    <sheet name="Приклад неузгодження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3" l="1"/>
  <c r="K54" i="3"/>
  <c r="K53" i="3"/>
  <c r="K52" i="3"/>
  <c r="L28" i="2"/>
  <c r="F26" i="2" a="1"/>
  <c r="F26" i="2" s="1"/>
  <c r="E22" i="2"/>
  <c r="E26" i="2" s="1" a="1"/>
  <c r="E26" i="2" s="1"/>
  <c r="H26" i="2" a="1"/>
  <c r="H26" i="2" s="1"/>
  <c r="I26" i="2" a="1"/>
  <c r="I26" i="2" s="1"/>
  <c r="G26" i="2" a="1"/>
  <c r="G26" i="2" s="1"/>
  <c r="N16" i="2"/>
  <c r="N15" i="2"/>
  <c r="N14" i="2"/>
  <c r="N13" i="2"/>
  <c r="N12" i="2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5" i="2"/>
  <c r="I24" i="2"/>
  <c r="I23" i="2"/>
  <c r="H25" i="2"/>
  <c r="H24" i="2"/>
  <c r="H23" i="2"/>
  <c r="G25" i="2"/>
  <c r="G24" i="2"/>
  <c r="G23" i="2"/>
  <c r="I22" i="2"/>
  <c r="H22" i="2"/>
  <c r="G22" i="2"/>
  <c r="E25" i="2"/>
  <c r="E24" i="2"/>
  <c r="E23" i="2"/>
  <c r="F22" i="2"/>
  <c r="F25" i="2"/>
  <c r="F24" i="2"/>
  <c r="F23" i="2"/>
  <c r="J55" i="3"/>
  <c r="J54" i="3"/>
  <c r="J53" i="3"/>
  <c r="J52" i="3"/>
  <c r="J56" i="3" l="1"/>
  <c r="J57" i="3" s="1"/>
  <c r="L52" i="3" s="1"/>
  <c r="L53" i="3" l="1"/>
  <c r="L55" i="3"/>
  <c r="L54" i="3"/>
  <c r="J45" i="3"/>
  <c r="J44" i="3"/>
  <c r="J43" i="3"/>
  <c r="J42" i="3"/>
  <c r="J35" i="3"/>
  <c r="J34" i="3"/>
  <c r="J33" i="3"/>
  <c r="J32" i="3"/>
  <c r="J25" i="3"/>
  <c r="J24" i="3"/>
  <c r="J23" i="3"/>
  <c r="J22" i="3"/>
  <c r="H17" i="3"/>
  <c r="L12" i="3" s="1"/>
  <c r="G17" i="3"/>
  <c r="K13" i="3" s="1"/>
  <c r="F17" i="3"/>
  <c r="J14" i="3" s="1"/>
  <c r="E17" i="3"/>
  <c r="I12" i="3" s="1"/>
  <c r="J23" i="2"/>
  <c r="J24" i="2"/>
  <c r="J25" i="2"/>
  <c r="J22" i="2"/>
  <c r="L29" i="2" l="1"/>
  <c r="L30" i="2" s="1"/>
  <c r="J46" i="3"/>
  <c r="J36" i="3"/>
  <c r="J37" i="3" s="1"/>
  <c r="L34" i="3" s="1"/>
  <c r="I14" i="3"/>
  <c r="I13" i="3"/>
  <c r="K14" i="3"/>
  <c r="I15" i="3"/>
  <c r="I16" i="3"/>
  <c r="K12" i="3"/>
  <c r="K15" i="3"/>
  <c r="J12" i="3"/>
  <c r="J13" i="3"/>
  <c r="K16" i="3"/>
  <c r="J15" i="3"/>
  <c r="L16" i="3"/>
  <c r="J26" i="3"/>
  <c r="J27" i="3" s="1"/>
  <c r="L14" i="3"/>
  <c r="J16" i="3"/>
  <c r="L13" i="3"/>
  <c r="L15" i="3"/>
  <c r="F17" i="2"/>
  <c r="J12" i="2" s="1"/>
  <c r="G17" i="2"/>
  <c r="K12" i="2" s="1"/>
  <c r="H17" i="2"/>
  <c r="L12" i="2" s="1"/>
  <c r="E17" i="2"/>
  <c r="I13" i="2" s="1"/>
  <c r="J47" i="3" l="1"/>
  <c r="E63" i="3"/>
  <c r="E62" i="3"/>
  <c r="E64" i="3"/>
  <c r="E65" i="3"/>
  <c r="L35" i="3"/>
  <c r="L33" i="3"/>
  <c r="L32" i="3"/>
  <c r="M12" i="3"/>
  <c r="K44" i="3"/>
  <c r="K43" i="3"/>
  <c r="K45" i="3"/>
  <c r="K42" i="3"/>
  <c r="K34" i="3"/>
  <c r="K35" i="3"/>
  <c r="K33" i="3"/>
  <c r="K32" i="3"/>
  <c r="K23" i="2"/>
  <c r="E34" i="2" s="1"/>
  <c r="K25" i="2"/>
  <c r="E36" i="2" s="1"/>
  <c r="K24" i="2"/>
  <c r="E35" i="2" s="1"/>
  <c r="K22" i="2"/>
  <c r="E33" i="2" s="1"/>
  <c r="M13" i="3"/>
  <c r="M14" i="3"/>
  <c r="M16" i="3"/>
  <c r="M15" i="3"/>
  <c r="K25" i="3"/>
  <c r="K24" i="3"/>
  <c r="K22" i="3"/>
  <c r="K23" i="3"/>
  <c r="I14" i="2"/>
  <c r="I16" i="2"/>
  <c r="I15" i="2"/>
  <c r="J16" i="2"/>
  <c r="J15" i="2"/>
  <c r="J14" i="2"/>
  <c r="I12" i="2"/>
  <c r="M12" i="2" s="1"/>
  <c r="J13" i="2"/>
  <c r="L14" i="2"/>
  <c r="L15" i="2"/>
  <c r="L13" i="2"/>
  <c r="L16" i="2"/>
  <c r="K16" i="2"/>
  <c r="K13" i="2"/>
  <c r="K15" i="2"/>
  <c r="K14" i="2"/>
  <c r="L43" i="3" l="1"/>
  <c r="N43" i="3" s="1"/>
  <c r="N54" i="3"/>
  <c r="N55" i="3"/>
  <c r="N53" i="3"/>
  <c r="N52" i="3"/>
  <c r="L42" i="3"/>
  <c r="L45" i="3"/>
  <c r="L44" i="3"/>
  <c r="M16" i="2"/>
  <c r="N45" i="3"/>
  <c r="N44" i="3"/>
  <c r="N42" i="3"/>
  <c r="L25" i="2"/>
  <c r="N25" i="2" s="1"/>
  <c r="L23" i="2"/>
  <c r="N23" i="2" s="1"/>
  <c r="L24" i="2"/>
  <c r="N24" i="2" s="1"/>
  <c r="L22" i="2"/>
  <c r="N22" i="2" s="1"/>
  <c r="L25" i="3"/>
  <c r="N25" i="3" s="1"/>
  <c r="N34" i="3"/>
  <c r="N32" i="3"/>
  <c r="N33" i="3"/>
  <c r="N35" i="3"/>
  <c r="L23" i="3"/>
  <c r="N23" i="3" s="1"/>
  <c r="L22" i="3"/>
  <c r="N22" i="3" s="1"/>
  <c r="L24" i="3"/>
  <c r="N24" i="3" s="1"/>
  <c r="M14" i="2"/>
  <c r="M15" i="2"/>
  <c r="M13" i="2"/>
  <c r="N26" i="2" l="1"/>
  <c r="E28" i="2" s="1"/>
  <c r="N56" i="3"/>
  <c r="E58" i="3" s="1"/>
  <c r="N46" i="3"/>
  <c r="E48" i="3" s="1"/>
  <c r="N36" i="3"/>
  <c r="E38" i="3" s="1"/>
  <c r="N26" i="3"/>
  <c r="E28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<sst xmlns="http://schemas.openxmlformats.org/spreadsheetml/2006/main" count="275" uniqueCount="62">
  <si>
    <t>ПОШКОДЖЕННЯ</t>
  </si>
  <si>
    <t>РЕЗУЛЬТАТИ</t>
  </si>
  <si>
    <t>№</t>
  </si>
  <si>
    <t>Позначення</t>
  </si>
  <si>
    <t>Визначення</t>
  </si>
  <si>
    <t>m1</t>
  </si>
  <si>
    <t>Тріщина в будівлі (цоколь)</t>
  </si>
  <si>
    <t>a1</t>
  </si>
  <si>
    <t>Ваговий коефіцієнт (цоколь)</t>
  </si>
  <si>
    <t>m2</t>
  </si>
  <si>
    <t>Тріщина в будівлі (стіна)</t>
  </si>
  <si>
    <t>a2</t>
  </si>
  <si>
    <t>Ваговий коефіцієнт (стіна)</t>
  </si>
  <si>
    <t>m3</t>
  </si>
  <si>
    <t>Тріщина в будівлі (плита)</t>
  </si>
  <si>
    <t>a3</t>
  </si>
  <si>
    <t>Ваговий коефіцієнт (плита)</t>
  </si>
  <si>
    <t>…</t>
  </si>
  <si>
    <t>N</t>
  </si>
  <si>
    <t>mN</t>
  </si>
  <si>
    <t>Тріщина в будівлі (…)</t>
  </si>
  <si>
    <t>aN</t>
  </si>
  <si>
    <t>Ваговий коефіцієнт (…)</t>
  </si>
  <si>
    <t>ЕКСПЕРТИ</t>
  </si>
  <si>
    <t>h1</t>
  </si>
  <si>
    <t>Експерт 1</t>
  </si>
  <si>
    <t>h2</t>
  </si>
  <si>
    <t>Експерт 2</t>
  </si>
  <si>
    <t>h3</t>
  </si>
  <si>
    <t>Експерт 3</t>
  </si>
  <si>
    <t>K</t>
  </si>
  <si>
    <t>hK</t>
  </si>
  <si>
    <t>Експерт K</t>
  </si>
  <si>
    <t>m4</t>
  </si>
  <si>
    <t>Тріщина в будівлі (балка)</t>
  </si>
  <si>
    <t>delta1</t>
  </si>
  <si>
    <t>delta2</t>
  </si>
  <si>
    <t>delta3</t>
  </si>
  <si>
    <t>delta4</t>
  </si>
  <si>
    <t>AVG</t>
  </si>
  <si>
    <t>Компетентність</t>
  </si>
  <si>
    <t>h4</t>
  </si>
  <si>
    <t>Експерт 4</t>
  </si>
  <si>
    <t>h5</t>
  </si>
  <si>
    <t>Експерт 5</t>
  </si>
  <si>
    <t>Середнє значення</t>
  </si>
  <si>
    <t>УЗГОДЖЕНІСТЬ ЕКСПЕРТІВ</t>
  </si>
  <si>
    <t>Вага</t>
  </si>
  <si>
    <t>Відхилення</t>
  </si>
  <si>
    <t>Квадрат відхилення</t>
  </si>
  <si>
    <t>Загальна сума</t>
  </si>
  <si>
    <t>Сума</t>
  </si>
  <si>
    <t>Середня сума</t>
  </si>
  <si>
    <t>Узгодженість</t>
  </si>
  <si>
    <t>a4</t>
  </si>
  <si>
    <t>Ваговий коефіцієнт (балка)</t>
  </si>
  <si>
    <t>SUM</t>
  </si>
  <si>
    <t>Поправка на тай для t-го експерта (Tt)</t>
  </si>
  <si>
    <t>Сума тайів</t>
  </si>
  <si>
    <t>Вага (W)</t>
  </si>
  <si>
    <t>Сума квадратів (S)</t>
  </si>
  <si>
    <t>SUM (Q)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</si>
</sst>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/>
    </xf>
    <xf numFmtId="0" fontId="1" fillId="11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"/>
  <sheetViews>
    <sheetView workbookViewId="0">
      <selection activeCell="D21" sqref="D21"/>
    </sheetView>
  </sheetViews>
  <sheetFormatPr defaultColWidth="9.109375" defaultRowHeight="15.6" x14ac:dyDescent="0.3"/>
  <cols>
    <col min="1" max="1" width="3.5546875" style="1" customWidth="1"/>
    <col min="2" max="2" width="7.109375" style="1" customWidth="1"/>
    <col min="3" max="3" width="14.33203125" style="1" customWidth="1"/>
    <col min="4" max="4" width="28.5546875" style="1" customWidth="1"/>
    <col min="5" max="6" width="7.109375" style="1" customWidth="1"/>
    <col min="7" max="7" width="14.33203125" style="1" customWidth="1"/>
    <col min="8" max="8" width="28.5546875" style="1" customWidth="1"/>
    <col min="9" max="16384" width="9.109375" style="1"/>
  </cols>
  <sheetData>
    <row r="1" spans="2:8" ht="18.75" customHeight="1" x14ac:dyDescent="0.3"/>
    <row r="2" spans="2:8" ht="15.75" customHeight="1" thickBot="1" x14ac:dyDescent="0.35">
      <c r="B2" s="81" t="s">
        <v>0</v>
      </c>
      <c r="C2" s="81"/>
      <c r="D2" s="81"/>
      <c r="F2" s="81" t="s">
        <v>1</v>
      </c>
      <c r="G2" s="81"/>
      <c r="H2" s="81"/>
    </row>
    <row r="3" spans="2:8" ht="16.2" thickBot="1" x14ac:dyDescent="0.35">
      <c r="B3" s="6" t="s">
        <v>2</v>
      </c>
      <c r="C3" s="8" t="s">
        <v>3</v>
      </c>
      <c r="D3" s="7" t="s">
        <v>4</v>
      </c>
      <c r="F3" s="6" t="s">
        <v>2</v>
      </c>
      <c r="G3" s="8" t="s">
        <v>3</v>
      </c>
      <c r="H3" s="7" t="s">
        <v>4</v>
      </c>
    </row>
    <row r="4" spans="2:8" x14ac:dyDescent="0.3">
      <c r="B4" s="3">
        <v>1</v>
      </c>
      <c r="C4" s="9" t="s">
        <v>5</v>
      </c>
      <c r="D4" s="11" t="s">
        <v>6</v>
      </c>
      <c r="F4" s="3">
        <v>1</v>
      </c>
      <c r="G4" s="9" t="s">
        <v>7</v>
      </c>
      <c r="H4" s="11" t="s">
        <v>8</v>
      </c>
    </row>
    <row r="5" spans="2:8" x14ac:dyDescent="0.3">
      <c r="B5" s="3">
        <v>2</v>
      </c>
      <c r="C5" s="9" t="s">
        <v>9</v>
      </c>
      <c r="D5" s="11" t="s">
        <v>10</v>
      </c>
      <c r="F5" s="3">
        <v>2</v>
      </c>
      <c r="G5" s="9" t="s">
        <v>11</v>
      </c>
      <c r="H5" s="11" t="s">
        <v>12</v>
      </c>
    </row>
    <row r="6" spans="2:8" x14ac:dyDescent="0.3">
      <c r="B6" s="3">
        <v>3</v>
      </c>
      <c r="C6" s="9" t="s">
        <v>13</v>
      </c>
      <c r="D6" s="11" t="s">
        <v>14</v>
      </c>
      <c r="F6" s="3">
        <v>3</v>
      </c>
      <c r="G6" s="9" t="s">
        <v>15</v>
      </c>
      <c r="H6" s="11" t="s">
        <v>16</v>
      </c>
    </row>
    <row r="7" spans="2:8" x14ac:dyDescent="0.3">
      <c r="B7" s="3" t="s">
        <v>17</v>
      </c>
      <c r="C7" s="9" t="s">
        <v>17</v>
      </c>
      <c r="D7" s="4" t="s">
        <v>17</v>
      </c>
      <c r="F7" s="3" t="s">
        <v>17</v>
      </c>
      <c r="G7" s="9" t="s">
        <v>17</v>
      </c>
      <c r="H7" s="4" t="s">
        <v>17</v>
      </c>
    </row>
    <row r="8" spans="2:8" ht="16.2" thickBot="1" x14ac:dyDescent="0.35">
      <c r="B8" s="5" t="s">
        <v>18</v>
      </c>
      <c r="C8" s="10" t="s">
        <v>19</v>
      </c>
      <c r="D8" s="12" t="s">
        <v>20</v>
      </c>
      <c r="F8" s="5" t="s">
        <v>18</v>
      </c>
      <c r="G8" s="10" t="s">
        <v>21</v>
      </c>
      <c r="H8" s="12" t="s">
        <v>22</v>
      </c>
    </row>
    <row r="11" spans="2:8" ht="16.2" thickBot="1" x14ac:dyDescent="0.35">
      <c r="B11" s="81" t="s">
        <v>23</v>
      </c>
      <c r="C11" s="81"/>
      <c r="D11" s="81"/>
    </row>
    <row r="12" spans="2:8" ht="16.2" thickBot="1" x14ac:dyDescent="0.35">
      <c r="B12" s="6" t="s">
        <v>2</v>
      </c>
      <c r="C12" s="8" t="s">
        <v>3</v>
      </c>
      <c r="D12" s="7" t="s">
        <v>4</v>
      </c>
    </row>
    <row r="13" spans="2:8" x14ac:dyDescent="0.3">
      <c r="B13" s="3">
        <v>1</v>
      </c>
      <c r="C13" s="9" t="s">
        <v>24</v>
      </c>
      <c r="D13" s="11" t="s">
        <v>25</v>
      </c>
    </row>
    <row r="14" spans="2:8" x14ac:dyDescent="0.3">
      <c r="B14" s="3">
        <v>2</v>
      </c>
      <c r="C14" s="9" t="s">
        <v>26</v>
      </c>
      <c r="D14" s="11" t="s">
        <v>27</v>
      </c>
    </row>
    <row r="15" spans="2:8" x14ac:dyDescent="0.3">
      <c r="B15" s="3">
        <v>3</v>
      </c>
      <c r="C15" s="9" t="s">
        <v>28</v>
      </c>
      <c r="D15" s="11" t="s">
        <v>29</v>
      </c>
    </row>
    <row r="16" spans="2:8" x14ac:dyDescent="0.3">
      <c r="B16" s="3" t="s">
        <v>17</v>
      </c>
      <c r="C16" s="9" t="s">
        <v>17</v>
      </c>
      <c r="D16" s="4" t="s">
        <v>17</v>
      </c>
    </row>
    <row r="17" spans="2:4" ht="16.2" thickBot="1" x14ac:dyDescent="0.35">
      <c r="B17" s="5" t="s">
        <v>30</v>
      </c>
      <c r="C17" s="10" t="s">
        <v>31</v>
      </c>
      <c r="D17" s="12" t="s">
        <v>32</v>
      </c>
    </row>
  </sheetData>
  <mergeCells count="3">
    <mergeCell ref="B2:D2"/>
    <mergeCell ref="B11:D11"/>
    <mergeCell ref="F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6"/>
  <sheetViews>
    <sheetView topLeftCell="A13" workbookViewId="0">
      <selection activeCell="K22" sqref="K22"/>
    </sheetView>
  </sheetViews>
  <sheetFormatPr defaultColWidth="9.109375" defaultRowHeight="15.6" x14ac:dyDescent="0.3"/>
  <cols>
    <col min="1" max="1" width="3.5546875" style="1" customWidth="1"/>
    <col min="2" max="2" width="7.109375" style="1" customWidth="1"/>
    <col min="3" max="3" width="14.33203125" style="1" customWidth="1"/>
    <col min="4" max="4" width="26.5546875" style="1" customWidth="1"/>
    <col min="5" max="13" width="9.44140625" style="1" customWidth="1"/>
    <col min="14" max="14" width="21.44140625" style="1" customWidth="1"/>
    <col min="15" max="15" width="7.109375" style="1" customWidth="1"/>
    <col min="16" max="16384" width="9.109375" style="1"/>
  </cols>
  <sheetData>
    <row r="1" spans="2:14" ht="18.75" customHeight="1" x14ac:dyDescent="0.3"/>
    <row r="2" spans="2:14" ht="15.75" customHeight="1" thickBot="1" x14ac:dyDescent="0.35">
      <c r="B2" s="81" t="s">
        <v>0</v>
      </c>
      <c r="C2" s="81"/>
      <c r="D2" s="81"/>
    </row>
    <row r="3" spans="2:14" ht="16.2" thickBot="1" x14ac:dyDescent="0.35">
      <c r="B3" s="6" t="s">
        <v>2</v>
      </c>
      <c r="C3" s="8" t="s">
        <v>3</v>
      </c>
      <c r="D3" s="7" t="s">
        <v>4</v>
      </c>
    </row>
    <row r="4" spans="2:14" x14ac:dyDescent="0.3">
      <c r="B4" s="3">
        <v>1</v>
      </c>
      <c r="C4" s="9" t="s">
        <v>5</v>
      </c>
      <c r="D4" s="11" t="s">
        <v>6</v>
      </c>
    </row>
    <row r="5" spans="2:14" x14ac:dyDescent="0.3">
      <c r="B5" s="3">
        <v>2</v>
      </c>
      <c r="C5" s="9" t="s">
        <v>9</v>
      </c>
      <c r="D5" s="11" t="s">
        <v>10</v>
      </c>
    </row>
    <row r="6" spans="2:14" x14ac:dyDescent="0.3">
      <c r="B6" s="3">
        <v>3</v>
      </c>
      <c r="C6" s="9" t="s">
        <v>13</v>
      </c>
      <c r="D6" s="11" t="s">
        <v>14</v>
      </c>
    </row>
    <row r="7" spans="2:14" ht="16.2" thickBot="1" x14ac:dyDescent="0.35">
      <c r="B7" s="5">
        <v>4</v>
      </c>
      <c r="C7" s="10" t="s">
        <v>33</v>
      </c>
      <c r="D7" s="12" t="s">
        <v>34</v>
      </c>
    </row>
    <row r="10" spans="2:14" ht="16.2" thickBot="1" x14ac:dyDescent="0.35">
      <c r="B10" s="81" t="s">
        <v>23</v>
      </c>
      <c r="C10" s="81"/>
      <c r="D10" s="81"/>
    </row>
    <row r="11" spans="2:14" ht="16.2" thickBot="1" x14ac:dyDescent="0.35">
      <c r="B11" s="33" t="s">
        <v>2</v>
      </c>
      <c r="C11" s="34" t="s">
        <v>3</v>
      </c>
      <c r="D11" s="35" t="s">
        <v>4</v>
      </c>
      <c r="E11" s="34" t="s">
        <v>5</v>
      </c>
      <c r="F11" s="34" t="s">
        <v>9</v>
      </c>
      <c r="G11" s="34" t="s">
        <v>13</v>
      </c>
      <c r="H11" s="34" t="s">
        <v>33</v>
      </c>
      <c r="I11" s="30" t="s">
        <v>35</v>
      </c>
      <c r="J11" s="30" t="s">
        <v>36</v>
      </c>
      <c r="K11" s="30" t="s">
        <v>37</v>
      </c>
      <c r="L11" s="30" t="s">
        <v>38</v>
      </c>
      <c r="M11" s="43" t="s">
        <v>39</v>
      </c>
      <c r="N11" s="73" t="s">
        <v>40</v>
      </c>
    </row>
    <row r="12" spans="2:14" x14ac:dyDescent="0.3">
      <c r="B12" s="36">
        <v>1</v>
      </c>
      <c r="C12" s="37" t="s">
        <v>24</v>
      </c>
      <c r="D12" s="38" t="s">
        <v>25</v>
      </c>
      <c r="E12" s="37">
        <v>0.41</v>
      </c>
      <c r="F12" s="37">
        <v>0.31</v>
      </c>
      <c r="G12" s="37">
        <v>0.1</v>
      </c>
      <c r="H12" s="37">
        <v>0.16</v>
      </c>
      <c r="I12" s="31">
        <f t="shared" ref="I12:L16" si="0">ABS(E12-E$17)</f>
        <v>9.9999999999999534E-3</v>
      </c>
      <c r="J12" s="31">
        <f t="shared" si="0"/>
        <v>1.4000000000000012E-2</v>
      </c>
      <c r="K12" s="31">
        <f t="shared" si="0"/>
        <v>8.0000000000000071E-3</v>
      </c>
      <c r="L12" s="31">
        <f t="shared" si="0"/>
        <v>0.12200000000000003</v>
      </c>
      <c r="M12" s="71">
        <f>SUM(I12:L12)/4</f>
        <v>3.85E-2</v>
      </c>
      <c r="N12" s="44">
        <f>_xlfn.RANK.AVG(M12,$M$12:$M$16,1)</f>
        <v>1</v>
      </c>
    </row>
    <row r="13" spans="2:14" x14ac:dyDescent="0.3">
      <c r="B13" s="36">
        <v>2</v>
      </c>
      <c r="C13" s="37" t="s">
        <v>26</v>
      </c>
      <c r="D13" s="38" t="s">
        <v>27</v>
      </c>
      <c r="E13" s="37">
        <v>0.67</v>
      </c>
      <c r="F13" s="37">
        <v>0.33</v>
      </c>
      <c r="G13" s="37">
        <v>0.05</v>
      </c>
      <c r="H13" s="37">
        <v>0.17</v>
      </c>
      <c r="I13" s="31">
        <f t="shared" si="0"/>
        <v>0.27</v>
      </c>
      <c r="J13" s="31">
        <f t="shared" si="0"/>
        <v>3.400000000000003E-2</v>
      </c>
      <c r="K13" s="31">
        <f t="shared" si="0"/>
        <v>4.1999999999999996E-2</v>
      </c>
      <c r="L13" s="31">
        <f t="shared" si="0"/>
        <v>0.11200000000000002</v>
      </c>
      <c r="M13" s="71">
        <f>SUM(I13:L13)/4</f>
        <v>0.11450000000000002</v>
      </c>
      <c r="N13" s="45">
        <f>_xlfn.RANK.AVG(M13,$M$12:$M$16,1)</f>
        <v>4</v>
      </c>
    </row>
    <row r="14" spans="2:14" x14ac:dyDescent="0.3">
      <c r="B14" s="36">
        <v>3</v>
      </c>
      <c r="C14" s="37" t="s">
        <v>28</v>
      </c>
      <c r="D14" s="38" t="s">
        <v>29</v>
      </c>
      <c r="E14" s="37">
        <v>0.15</v>
      </c>
      <c r="F14" s="37">
        <v>0.21</v>
      </c>
      <c r="G14" s="37">
        <v>0.13</v>
      </c>
      <c r="H14" s="37">
        <v>0.21</v>
      </c>
      <c r="I14" s="31">
        <f t="shared" si="0"/>
        <v>0.25</v>
      </c>
      <c r="J14" s="31">
        <f t="shared" si="0"/>
        <v>8.5999999999999993E-2</v>
      </c>
      <c r="K14" s="31">
        <f t="shared" si="0"/>
        <v>3.8000000000000006E-2</v>
      </c>
      <c r="L14" s="31">
        <f t="shared" si="0"/>
        <v>7.2000000000000036E-2</v>
      </c>
      <c r="M14" s="71">
        <f>SUM(I14:L14)/4</f>
        <v>0.11150000000000002</v>
      </c>
      <c r="N14" s="45">
        <f>_xlfn.RANK.AVG(M14,$M$12:$M$16,1)</f>
        <v>3</v>
      </c>
    </row>
    <row r="15" spans="2:14" x14ac:dyDescent="0.3">
      <c r="B15" s="36">
        <v>4</v>
      </c>
      <c r="C15" s="37" t="s">
        <v>41</v>
      </c>
      <c r="D15" s="38" t="s">
        <v>42</v>
      </c>
      <c r="E15" s="37">
        <v>0.44</v>
      </c>
      <c r="F15" s="37">
        <v>0.23</v>
      </c>
      <c r="G15" s="37">
        <v>0.13</v>
      </c>
      <c r="H15" s="37">
        <v>0.66</v>
      </c>
      <c r="I15" s="31">
        <f t="shared" si="0"/>
        <v>3.999999999999998E-2</v>
      </c>
      <c r="J15" s="31">
        <f t="shared" si="0"/>
        <v>6.5999999999999975E-2</v>
      </c>
      <c r="K15" s="31">
        <f t="shared" si="0"/>
        <v>3.8000000000000006E-2</v>
      </c>
      <c r="L15" s="31">
        <f t="shared" si="0"/>
        <v>0.378</v>
      </c>
      <c r="M15" s="71">
        <f>SUM(I15:L15)/4</f>
        <v>0.1305</v>
      </c>
      <c r="N15" s="45">
        <f>_xlfn.RANK.AVG(M15,$M$12:$M$16,1)</f>
        <v>5</v>
      </c>
    </row>
    <row r="16" spans="2:14" ht="16.2" thickBot="1" x14ac:dyDescent="0.35">
      <c r="B16" s="39">
        <v>5</v>
      </c>
      <c r="C16" s="40" t="s">
        <v>43</v>
      </c>
      <c r="D16" s="41" t="s">
        <v>44</v>
      </c>
      <c r="E16" s="40">
        <v>0.33</v>
      </c>
      <c r="F16" s="40">
        <v>0.4</v>
      </c>
      <c r="G16" s="40">
        <v>0.05</v>
      </c>
      <c r="H16" s="40">
        <v>0.21</v>
      </c>
      <c r="I16" s="32">
        <f t="shared" si="0"/>
        <v>7.0000000000000007E-2</v>
      </c>
      <c r="J16" s="32">
        <f t="shared" si="0"/>
        <v>0.10400000000000004</v>
      </c>
      <c r="K16" s="32">
        <f t="shared" si="0"/>
        <v>4.1999999999999996E-2</v>
      </c>
      <c r="L16" s="32">
        <f t="shared" si="0"/>
        <v>7.2000000000000036E-2</v>
      </c>
      <c r="M16" s="72">
        <f>SUM(I16:L16)/4</f>
        <v>7.2000000000000008E-2</v>
      </c>
      <c r="N16" s="46">
        <f>_xlfn.RANK.AVG(M16,$M$12:$M$16,1)</f>
        <v>2</v>
      </c>
    </row>
    <row r="17" spans="2:15" ht="16.2" thickBot="1" x14ac:dyDescent="0.35">
      <c r="D17" s="14" t="s">
        <v>45</v>
      </c>
      <c r="E17" s="42">
        <f>AVERAGE(E12:E16)</f>
        <v>0.4</v>
      </c>
      <c r="F17" s="42">
        <f>AVERAGE(F12:F16)</f>
        <v>0.29599999999999999</v>
      </c>
      <c r="G17" s="42">
        <f>AVERAGE(G12:G16)</f>
        <v>9.1999999999999998E-2</v>
      </c>
      <c r="H17" s="42">
        <f>AVERAGE(H12:H16)</f>
        <v>0.28200000000000003</v>
      </c>
    </row>
    <row r="20" spans="2:15" ht="16.2" thickBot="1" x14ac:dyDescent="0.35">
      <c r="B20" s="81" t="s">
        <v>46</v>
      </c>
      <c r="C20" s="81"/>
      <c r="D20" s="81"/>
    </row>
    <row r="21" spans="2:15" ht="16.2" thickBot="1" x14ac:dyDescent="0.35">
      <c r="B21" s="33" t="s">
        <v>2</v>
      </c>
      <c r="C21" s="34" t="s">
        <v>3</v>
      </c>
      <c r="D21" s="34" t="s">
        <v>4</v>
      </c>
      <c r="E21" s="34" t="s">
        <v>24</v>
      </c>
      <c r="F21" s="34" t="s">
        <v>26</v>
      </c>
      <c r="G21" s="34" t="s">
        <v>28</v>
      </c>
      <c r="H21" s="34" t="s">
        <v>41</v>
      </c>
      <c r="I21" s="63" t="s">
        <v>43</v>
      </c>
      <c r="J21" s="47" t="s">
        <v>61</v>
      </c>
      <c r="K21" s="51" t="s">
        <v>59</v>
      </c>
      <c r="L21" s="83" t="s">
        <v>48</v>
      </c>
      <c r="M21" s="83"/>
      <c r="N21" s="8" t="s">
        <v>49</v>
      </c>
    </row>
    <row r="22" spans="2:15" x14ac:dyDescent="0.3">
      <c r="B22" s="36">
        <v>1</v>
      </c>
      <c r="C22" s="37" t="s">
        <v>5</v>
      </c>
      <c r="D22" s="64" t="s">
        <v>6</v>
      </c>
      <c r="E22" s="37">
        <f>_xlfn.RANK.AVG(E12,$E$12:$H$12,1)</f>
        <v>4</v>
      </c>
      <c r="F22" s="37">
        <f>_xlfn.RANK.AVG(E13,$E$13:$H$13,1)</f>
        <v>4</v>
      </c>
      <c r="G22" s="37">
        <f>_xlfn.RANK.AVG(E14,$E$14:$H$14,1)</f>
        <v>2</v>
      </c>
      <c r="H22" s="37">
        <f>_xlfn.RANK.AVG(E15,$E$15:$H$15,1)</f>
        <v>3</v>
      </c>
      <c r="I22" s="62">
        <f>_xlfn.RANK.AVG(E16,$E$16:$H$16,1)</f>
        <v>3</v>
      </c>
      <c r="J22" s="48">
        <f>SUM(E22:I22)</f>
        <v>16</v>
      </c>
      <c r="K22" s="52">
        <f>J22/$L$29</f>
        <v>0.32</v>
      </c>
      <c r="L22" s="84">
        <f>J22-$L$30</f>
        <v>3.5</v>
      </c>
      <c r="M22" s="84"/>
      <c r="N22" s="15">
        <f>L22*L22</f>
        <v>12.25</v>
      </c>
    </row>
    <row r="23" spans="2:15" x14ac:dyDescent="0.3">
      <c r="B23" s="36">
        <v>2</v>
      </c>
      <c r="C23" s="37" t="s">
        <v>9</v>
      </c>
      <c r="D23" s="64" t="s">
        <v>10</v>
      </c>
      <c r="E23" s="37">
        <f>_xlfn.RANK.AVG(F12,$E$12:$H$12,1)</f>
        <v>3</v>
      </c>
      <c r="F23" s="37">
        <f>_xlfn.RANK.AVG(F13,$E$13:$H$13,1)</f>
        <v>3</v>
      </c>
      <c r="G23" s="37">
        <f>_xlfn.RANK.AVG(F14,$E$14:$H$14,1)</f>
        <v>3.5</v>
      </c>
      <c r="H23" s="37">
        <f>_xlfn.RANK.AVG(F15,$E$15:$H$15,1)</f>
        <v>2</v>
      </c>
      <c r="I23" s="62">
        <f>_xlfn.RANK.AVG(F16,$E$16:$H$16,1)</f>
        <v>4</v>
      </c>
      <c r="J23" s="49">
        <f>SUM(E23:I23)</f>
        <v>15.5</v>
      </c>
      <c r="K23" s="52">
        <f>J23/$L$29</f>
        <v>0.31</v>
      </c>
      <c r="L23" s="84">
        <f>J23-$L$30</f>
        <v>3</v>
      </c>
      <c r="M23" s="84"/>
      <c r="N23" s="60">
        <f>L23*L23</f>
        <v>9</v>
      </c>
    </row>
    <row r="24" spans="2:15" x14ac:dyDescent="0.3">
      <c r="B24" s="36">
        <v>3</v>
      </c>
      <c r="C24" s="37" t="s">
        <v>13</v>
      </c>
      <c r="D24" s="64" t="s">
        <v>14</v>
      </c>
      <c r="E24" s="37">
        <f>_xlfn.RANK.AVG(G12,$E$12:$H$12,1)</f>
        <v>1</v>
      </c>
      <c r="F24" s="37">
        <f>_xlfn.RANK.AVG(G13,$E$13:$H$13,1)</f>
        <v>1</v>
      </c>
      <c r="G24" s="37">
        <f>_xlfn.RANK.AVG(G14,$E$14:$H$14,1)</f>
        <v>1</v>
      </c>
      <c r="H24" s="37">
        <f>_xlfn.RANK.AVG(G15,$E$15:$H$15,1)</f>
        <v>1</v>
      </c>
      <c r="I24" s="62">
        <f>_xlfn.RANK.AVG(G16,$E$16:$H$16,1)</f>
        <v>1</v>
      </c>
      <c r="J24" s="49">
        <f>SUM(E24:I24)</f>
        <v>5</v>
      </c>
      <c r="K24" s="52">
        <f>J24/$L$29</f>
        <v>0.1</v>
      </c>
      <c r="L24" s="84">
        <f>J24-$L$30</f>
        <v>-7.5</v>
      </c>
      <c r="M24" s="84"/>
      <c r="N24" s="60">
        <f>L24*L24</f>
        <v>56.25</v>
      </c>
    </row>
    <row r="25" spans="2:15" ht="16.2" thickBot="1" x14ac:dyDescent="0.35">
      <c r="B25" s="39">
        <v>4</v>
      </c>
      <c r="C25" s="40" t="s">
        <v>33</v>
      </c>
      <c r="D25" s="65" t="s">
        <v>34</v>
      </c>
      <c r="E25" s="37">
        <f>_xlfn.RANK.AVG(H12,$E$12:$H$12,1)</f>
        <v>2</v>
      </c>
      <c r="F25" s="37">
        <f>_xlfn.RANK.AVG(H13,$E$13:$H$13,1)</f>
        <v>2</v>
      </c>
      <c r="G25" s="37">
        <f>_xlfn.RANK.AVG(H14,$E$14:$H$14,1)</f>
        <v>3.5</v>
      </c>
      <c r="H25" s="37">
        <f>_xlfn.RANK.AVG(H15,$E$15:$H$15,1)</f>
        <v>4</v>
      </c>
      <c r="I25" s="76">
        <f>_xlfn.RANK.AVG(H16,$E$16:$H$16,1)</f>
        <v>2</v>
      </c>
      <c r="J25" s="50">
        <f>SUM(E25:I25)</f>
        <v>13.5</v>
      </c>
      <c r="K25" s="53">
        <f>J25/$L$29</f>
        <v>0.27</v>
      </c>
      <c r="L25" s="85">
        <f>J25-$L$30</f>
        <v>1</v>
      </c>
      <c r="M25" s="85"/>
      <c r="N25" s="61">
        <f>L25*L25</f>
        <v>1</v>
      </c>
      <c r="O25" s="77"/>
    </row>
    <row r="26" spans="2:15" ht="16.2" thickBot="1" x14ac:dyDescent="0.35">
      <c r="B26" s="86" t="s">
        <v>57</v>
      </c>
      <c r="C26" s="87"/>
      <c r="D26" s="87"/>
      <c r="E26" s="78" cm="1">
        <f t="array" ref="E26">SUMPRODUCT((COUNTIF($E$22:$E$25,$E$22:$E$25)^2-1)/12)</f>
        <v>0</v>
      </c>
      <c r="F26" s="79" cm="1">
        <f t="array" ref="F26">SUMPRODUCT((COUNTIF($F$22:$F$25,$F$22:$F$25)^2-1)/12)</f>
        <v>0</v>
      </c>
      <c r="G26" s="79" cm="1">
        <f t="array" ref="G26">SUMPRODUCT((COUNTIF($G$22:$G$25,$G$22:$G$25)^2-1)/12)</f>
        <v>0.5</v>
      </c>
      <c r="H26" s="79" cm="1">
        <f t="array" ref="H26">SUMPRODUCT((COUNTIF($H$22:$H$25,$H$22:$H$25)^2-1)/12)</f>
        <v>0</v>
      </c>
      <c r="I26" s="80" cm="1">
        <f t="array" ref="I26">SUMPRODUCT((COUNTIF($I$22:$I$25,$I$22:$I$25)^2-1)/12)</f>
        <v>0</v>
      </c>
      <c r="L26" s="82" t="s">
        <v>60</v>
      </c>
      <c r="M26" s="82"/>
      <c r="N26" s="59">
        <f>SUM(N22:N25)</f>
        <v>78.5</v>
      </c>
    </row>
    <row r="27" spans="2:15" ht="16.2" thickBot="1" x14ac:dyDescent="0.35">
      <c r="F27" s="75"/>
      <c r="G27" s="75"/>
      <c r="H27" s="75"/>
      <c r="I27" s="75"/>
    </row>
    <row r="28" spans="2:15" ht="16.2" thickBot="1" x14ac:dyDescent="0.35">
      <c r="D28" s="2" t="s">
        <v>53</v>
      </c>
      <c r="E28" s="21">
        <f>N26/((1/12)*B16*B16*(B7*B7*B7-B7)-B16*L28)</f>
        <v>0.64081632653061227</v>
      </c>
      <c r="J28" s="74" t="s">
        <v>58</v>
      </c>
      <c r="L28" s="59">
        <f>SUM(E26:I26)</f>
        <v>0.5</v>
      </c>
    </row>
    <row r="29" spans="2:15" x14ac:dyDescent="0.3">
      <c r="J29" s="74" t="s">
        <v>50</v>
      </c>
      <c r="L29" s="2">
        <f>SUM(J22:J25)</f>
        <v>50</v>
      </c>
    </row>
    <row r="30" spans="2:15" x14ac:dyDescent="0.3">
      <c r="J30" s="75" t="s">
        <v>52</v>
      </c>
      <c r="L30" s="16">
        <f>L29/B7</f>
        <v>12.5</v>
      </c>
    </row>
    <row r="31" spans="2:15" ht="16.2" thickBot="1" x14ac:dyDescent="0.35">
      <c r="B31" s="81" t="s">
        <v>1</v>
      </c>
      <c r="C31" s="81"/>
      <c r="D31" s="81"/>
    </row>
    <row r="32" spans="2:15" ht="16.2" thickBot="1" x14ac:dyDescent="0.35">
      <c r="B32" s="6" t="s">
        <v>2</v>
      </c>
      <c r="C32" s="8" t="s">
        <v>3</v>
      </c>
      <c r="D32" s="7" t="s">
        <v>4</v>
      </c>
      <c r="E32" s="51" t="s">
        <v>47</v>
      </c>
    </row>
    <row r="33" spans="2:5" x14ac:dyDescent="0.3">
      <c r="B33" s="3">
        <v>1</v>
      </c>
      <c r="C33" s="9" t="s">
        <v>7</v>
      </c>
      <c r="D33" s="11" t="s">
        <v>8</v>
      </c>
      <c r="E33" s="52">
        <f>K22</f>
        <v>0.32</v>
      </c>
    </row>
    <row r="34" spans="2:5" x14ac:dyDescent="0.3">
      <c r="B34" s="3">
        <v>2</v>
      </c>
      <c r="C34" s="9" t="s">
        <v>11</v>
      </c>
      <c r="D34" s="11" t="s">
        <v>12</v>
      </c>
      <c r="E34" s="52">
        <f>K23</f>
        <v>0.31</v>
      </c>
    </row>
    <row r="35" spans="2:5" x14ac:dyDescent="0.3">
      <c r="B35" s="3">
        <v>3</v>
      </c>
      <c r="C35" s="9" t="s">
        <v>15</v>
      </c>
      <c r="D35" s="11" t="s">
        <v>16</v>
      </c>
      <c r="E35" s="52">
        <f>K24</f>
        <v>0.1</v>
      </c>
    </row>
    <row r="36" spans="2:5" ht="16.2" thickBot="1" x14ac:dyDescent="0.35">
      <c r="B36" s="5">
        <v>4</v>
      </c>
      <c r="C36" s="10" t="s">
        <v>54</v>
      </c>
      <c r="D36" s="12" t="s">
        <v>55</v>
      </c>
      <c r="E36" s="53">
        <f>K25</f>
        <v>0.27</v>
      </c>
    </row>
  </sheetData>
  <mergeCells count="11">
    <mergeCell ref="L26:M26"/>
    <mergeCell ref="B2:D2"/>
    <mergeCell ref="B31:D31"/>
    <mergeCell ref="B10:D10"/>
    <mergeCell ref="B20:D20"/>
    <mergeCell ref="L21:M21"/>
    <mergeCell ref="L22:M22"/>
    <mergeCell ref="L23:M23"/>
    <mergeCell ref="L24:M24"/>
    <mergeCell ref="L25:M25"/>
    <mergeCell ref="B26:D2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65"/>
  <sheetViews>
    <sheetView tabSelected="1" topLeftCell="A37" workbookViewId="0">
      <selection activeCell="K55" sqref="K55"/>
    </sheetView>
  </sheetViews>
  <sheetFormatPr defaultColWidth="9.109375" defaultRowHeight="15.6" x14ac:dyDescent="0.3"/>
  <cols>
    <col min="1" max="1" width="3.5546875" style="1" customWidth="1"/>
    <col min="2" max="2" width="7.109375" style="1" customWidth="1"/>
    <col min="3" max="3" width="14.33203125" style="1" customWidth="1"/>
    <col min="4" max="4" width="28.5546875" style="1" customWidth="1"/>
    <col min="5" max="5" width="7.33203125" style="1" customWidth="1"/>
    <col min="6" max="13" width="7.109375" style="1" customWidth="1"/>
    <col min="14" max="14" width="21.44140625" style="1" customWidth="1"/>
    <col min="15" max="15" width="7.109375" style="1" customWidth="1"/>
    <col min="16" max="16384" width="9.109375" style="1"/>
  </cols>
  <sheetData>
    <row r="1" spans="2:14" ht="18.75" customHeight="1" x14ac:dyDescent="0.3"/>
    <row r="2" spans="2:14" ht="15.75" customHeight="1" thickBot="1" x14ac:dyDescent="0.35">
      <c r="B2" s="81" t="s">
        <v>0</v>
      </c>
      <c r="C2" s="81"/>
      <c r="D2" s="81"/>
    </row>
    <row r="3" spans="2:14" ht="16.2" thickBot="1" x14ac:dyDescent="0.35">
      <c r="B3" s="6" t="s">
        <v>2</v>
      </c>
      <c r="C3" s="8" t="s">
        <v>3</v>
      </c>
      <c r="D3" s="7" t="s">
        <v>4</v>
      </c>
    </row>
    <row r="4" spans="2:14" x14ac:dyDescent="0.3">
      <c r="B4" s="3">
        <v>1</v>
      </c>
      <c r="C4" s="9" t="s">
        <v>5</v>
      </c>
      <c r="D4" s="11" t="s">
        <v>6</v>
      </c>
    </row>
    <row r="5" spans="2:14" x14ac:dyDescent="0.3">
      <c r="B5" s="3">
        <v>2</v>
      </c>
      <c r="C5" s="9" t="s">
        <v>9</v>
      </c>
      <c r="D5" s="11" t="s">
        <v>10</v>
      </c>
    </row>
    <row r="6" spans="2:14" x14ac:dyDescent="0.3">
      <c r="B6" s="3">
        <v>3</v>
      </c>
      <c r="C6" s="9" t="s">
        <v>13</v>
      </c>
      <c r="D6" s="11" t="s">
        <v>14</v>
      </c>
    </row>
    <row r="7" spans="2:14" ht="16.2" thickBot="1" x14ac:dyDescent="0.35">
      <c r="B7" s="5">
        <v>4</v>
      </c>
      <c r="C7" s="10" t="s">
        <v>33</v>
      </c>
      <c r="D7" s="12" t="s">
        <v>34</v>
      </c>
    </row>
    <row r="10" spans="2:14" ht="16.2" thickBot="1" x14ac:dyDescent="0.35">
      <c r="B10" s="81" t="s">
        <v>23</v>
      </c>
      <c r="C10" s="81"/>
      <c r="D10" s="81"/>
    </row>
    <row r="11" spans="2:14" ht="16.2" thickBot="1" x14ac:dyDescent="0.35">
      <c r="B11" s="6" t="s">
        <v>2</v>
      </c>
      <c r="C11" s="8" t="s">
        <v>3</v>
      </c>
      <c r="D11" s="7" t="s">
        <v>4</v>
      </c>
      <c r="E11" s="8" t="s">
        <v>5</v>
      </c>
      <c r="F11" s="8" t="s">
        <v>9</v>
      </c>
      <c r="G11" s="8" t="s">
        <v>13</v>
      </c>
      <c r="H11" s="8" t="s">
        <v>33</v>
      </c>
      <c r="I11" s="8" t="s">
        <v>35</v>
      </c>
      <c r="J11" s="8" t="s">
        <v>36</v>
      </c>
      <c r="K11" s="8" t="s">
        <v>37</v>
      </c>
      <c r="L11" s="8" t="s">
        <v>38</v>
      </c>
      <c r="M11" s="8" t="s">
        <v>39</v>
      </c>
      <c r="N11" s="8" t="s">
        <v>40</v>
      </c>
    </row>
    <row r="12" spans="2:14" x14ac:dyDescent="0.3">
      <c r="B12" s="55">
        <v>1</v>
      </c>
      <c r="C12" s="49" t="s">
        <v>24</v>
      </c>
      <c r="D12" s="56" t="s">
        <v>25</v>
      </c>
      <c r="E12" s="49">
        <v>0.26</v>
      </c>
      <c r="F12" s="49">
        <v>0.31</v>
      </c>
      <c r="G12" s="49">
        <v>0.11</v>
      </c>
      <c r="H12" s="49">
        <v>0.41</v>
      </c>
      <c r="I12" s="49">
        <f t="shared" ref="I12:L16" si="0">ABS(E12-E$17)</f>
        <v>1.8000000000000016E-2</v>
      </c>
      <c r="J12" s="49">
        <f t="shared" si="0"/>
        <v>3.7999999999999978E-2</v>
      </c>
      <c r="K12" s="49">
        <f t="shared" si="0"/>
        <v>9.0000000000000011E-2</v>
      </c>
      <c r="L12" s="49">
        <f t="shared" si="0"/>
        <v>0.19799999999999995</v>
      </c>
      <c r="M12" s="49">
        <f>SUM(I12:L12)/4</f>
        <v>8.5999999999999993E-2</v>
      </c>
      <c r="N12" s="48">
        <v>3</v>
      </c>
    </row>
    <row r="13" spans="2:14" x14ac:dyDescent="0.3">
      <c r="B13" s="3">
        <v>2</v>
      </c>
      <c r="C13" s="9" t="s">
        <v>26</v>
      </c>
      <c r="D13" s="11" t="s">
        <v>27</v>
      </c>
      <c r="E13" s="9">
        <v>0.31</v>
      </c>
      <c r="F13" s="9">
        <v>0.42</v>
      </c>
      <c r="G13" s="9">
        <v>0.21</v>
      </c>
      <c r="H13" s="9">
        <v>0.12</v>
      </c>
      <c r="I13" s="9">
        <f t="shared" si="0"/>
        <v>6.8000000000000005E-2</v>
      </c>
      <c r="J13" s="9">
        <f t="shared" si="0"/>
        <v>0.14799999999999996</v>
      </c>
      <c r="K13" s="9">
        <f t="shared" si="0"/>
        <v>9.9999999999999811E-3</v>
      </c>
      <c r="L13" s="9">
        <f t="shared" si="0"/>
        <v>9.2000000000000026E-2</v>
      </c>
      <c r="M13" s="9">
        <f>SUM(I13:L13)/4</f>
        <v>7.9499999999999987E-2</v>
      </c>
      <c r="N13" s="9">
        <v>2</v>
      </c>
    </row>
    <row r="14" spans="2:14" x14ac:dyDescent="0.3">
      <c r="B14" s="18">
        <v>3</v>
      </c>
      <c r="C14" s="19" t="s">
        <v>28</v>
      </c>
      <c r="D14" s="20" t="s">
        <v>29</v>
      </c>
      <c r="E14" s="19">
        <v>0.02</v>
      </c>
      <c r="F14" s="19">
        <v>0.09</v>
      </c>
      <c r="G14" s="19">
        <v>0.11</v>
      </c>
      <c r="H14" s="19">
        <v>0.22</v>
      </c>
      <c r="I14" s="19">
        <f t="shared" si="0"/>
        <v>0.222</v>
      </c>
      <c r="J14" s="19">
        <f t="shared" si="0"/>
        <v>0.18200000000000002</v>
      </c>
      <c r="K14" s="19">
        <f t="shared" si="0"/>
        <v>9.0000000000000011E-2</v>
      </c>
      <c r="L14" s="19">
        <f t="shared" si="0"/>
        <v>7.9999999999999793E-3</v>
      </c>
      <c r="M14" s="19">
        <f>SUM(I14:L14)/4</f>
        <v>0.1255</v>
      </c>
      <c r="N14" s="19">
        <v>5</v>
      </c>
    </row>
    <row r="15" spans="2:14" x14ac:dyDescent="0.3">
      <c r="B15" s="24">
        <v>4</v>
      </c>
      <c r="C15" s="25" t="s">
        <v>41</v>
      </c>
      <c r="D15" s="26" t="s">
        <v>42</v>
      </c>
      <c r="E15" s="25">
        <v>0.44</v>
      </c>
      <c r="F15" s="25">
        <v>0.23</v>
      </c>
      <c r="G15" s="25">
        <v>0.34</v>
      </c>
      <c r="H15" s="25">
        <v>0.26</v>
      </c>
      <c r="I15" s="25">
        <f t="shared" si="0"/>
        <v>0.19800000000000001</v>
      </c>
      <c r="J15" s="25">
        <f t="shared" si="0"/>
        <v>4.200000000000001E-2</v>
      </c>
      <c r="K15" s="25">
        <f t="shared" si="0"/>
        <v>0.14000000000000001</v>
      </c>
      <c r="L15" s="25">
        <f t="shared" si="0"/>
        <v>4.7999999999999987E-2</v>
      </c>
      <c r="M15" s="25">
        <f>SUM(I15:L15)/4</f>
        <v>0.107</v>
      </c>
      <c r="N15" s="25">
        <v>4</v>
      </c>
    </row>
    <row r="16" spans="2:14" ht="16.2" thickBot="1" x14ac:dyDescent="0.35">
      <c r="B16" s="5">
        <v>5</v>
      </c>
      <c r="C16" s="10" t="s">
        <v>43</v>
      </c>
      <c r="D16" s="12" t="s">
        <v>44</v>
      </c>
      <c r="E16" s="10">
        <v>0.18</v>
      </c>
      <c r="F16" s="10">
        <v>0.31</v>
      </c>
      <c r="G16" s="10">
        <v>0.23</v>
      </c>
      <c r="H16" s="10">
        <v>0.05</v>
      </c>
      <c r="I16" s="10">
        <f t="shared" si="0"/>
        <v>6.2E-2</v>
      </c>
      <c r="J16" s="10">
        <f t="shared" si="0"/>
        <v>3.7999999999999978E-2</v>
      </c>
      <c r="K16" s="10">
        <f t="shared" si="0"/>
        <v>0.03</v>
      </c>
      <c r="L16" s="10">
        <f t="shared" si="0"/>
        <v>0.16200000000000003</v>
      </c>
      <c r="M16" s="10">
        <f>SUM(I16:L16)/4</f>
        <v>7.3000000000000009E-2</v>
      </c>
      <c r="N16" s="10">
        <v>1</v>
      </c>
    </row>
    <row r="17" spans="2:14" ht="16.2" thickBot="1" x14ac:dyDescent="0.35">
      <c r="D17" s="14" t="s">
        <v>45</v>
      </c>
      <c r="E17" s="13">
        <f>AVERAGE(E12:E16)</f>
        <v>0.24199999999999999</v>
      </c>
      <c r="F17" s="13">
        <f>AVERAGE(F12:F16)</f>
        <v>0.27200000000000002</v>
      </c>
      <c r="G17" s="13">
        <f>AVERAGE(G12:G16)</f>
        <v>0.2</v>
      </c>
      <c r="H17" s="13">
        <f>AVERAGE(H12:H16)</f>
        <v>0.21200000000000002</v>
      </c>
    </row>
    <row r="20" spans="2:14" ht="16.2" thickBot="1" x14ac:dyDescent="0.35">
      <c r="B20" s="81" t="s">
        <v>46</v>
      </c>
      <c r="C20" s="81"/>
      <c r="D20" s="81"/>
    </row>
    <row r="21" spans="2:14" ht="16.2" thickBot="1" x14ac:dyDescent="0.35">
      <c r="B21" s="6" t="s">
        <v>2</v>
      </c>
      <c r="C21" s="8" t="s">
        <v>3</v>
      </c>
      <c r="D21" s="7" t="s">
        <v>4</v>
      </c>
      <c r="E21" s="8" t="s">
        <v>24</v>
      </c>
      <c r="F21" s="8" t="s">
        <v>26</v>
      </c>
      <c r="G21" s="22" t="s">
        <v>28</v>
      </c>
      <c r="H21" s="8" t="s">
        <v>41</v>
      </c>
      <c r="I21" s="8" t="s">
        <v>43</v>
      </c>
      <c r="J21" s="8" t="s">
        <v>56</v>
      </c>
      <c r="K21" s="8" t="s">
        <v>47</v>
      </c>
      <c r="L21" s="83" t="s">
        <v>48</v>
      </c>
      <c r="M21" s="83"/>
      <c r="N21" s="8" t="s">
        <v>49</v>
      </c>
    </row>
    <row r="22" spans="2:14" x14ac:dyDescent="0.3">
      <c r="B22" s="3">
        <v>1</v>
      </c>
      <c r="C22" s="9" t="s">
        <v>5</v>
      </c>
      <c r="D22" s="11" t="s">
        <v>6</v>
      </c>
      <c r="E22" s="66">
        <f>_xlfn.RANK.AVG(E12,$E$12:$H$12,1)</f>
        <v>2</v>
      </c>
      <c r="F22" s="66">
        <f>_xlfn.RANK.AVG(E13,$E$13:$H$13,1)</f>
        <v>3</v>
      </c>
      <c r="G22" s="19">
        <f>_xlfn.RANK.AVG(E14,$E$14:$H$14,1)</f>
        <v>1</v>
      </c>
      <c r="H22" s="66">
        <f>_xlfn.RANK.AVG(E15,$E$15:$H$15,1)</f>
        <v>4</v>
      </c>
      <c r="I22" s="67">
        <f>_xlfn.RANK.AVG(E16,$E$16:$H$16,1)</f>
        <v>2</v>
      </c>
      <c r="J22" s="15">
        <f>SUM(E22:I22)</f>
        <v>12</v>
      </c>
      <c r="K22" s="9">
        <f>J22/$J$26</f>
        <v>0.24</v>
      </c>
      <c r="L22" s="84">
        <f>J22-$J$27</f>
        <v>-0.5</v>
      </c>
      <c r="M22" s="84"/>
      <c r="N22" s="9">
        <f>L22*L22</f>
        <v>0.25</v>
      </c>
    </row>
    <row r="23" spans="2:14" x14ac:dyDescent="0.3">
      <c r="B23" s="3">
        <v>2</v>
      </c>
      <c r="C23" s="9" t="s">
        <v>9</v>
      </c>
      <c r="D23" s="11" t="s">
        <v>10</v>
      </c>
      <c r="E23" s="66">
        <f>_xlfn.RANK.AVG(F12,$E$12:$H$12,1)</f>
        <v>3</v>
      </c>
      <c r="F23" s="66">
        <f>_xlfn.RANK.AVG(F13,$E$13:$H$13,1)</f>
        <v>4</v>
      </c>
      <c r="G23" s="19">
        <f>_xlfn.RANK.AVG(F14,$E$14:$H$14,1)</f>
        <v>2</v>
      </c>
      <c r="H23" s="66">
        <f>_xlfn.RANK.AVG(F15,$E$15:$H$15,1)</f>
        <v>1</v>
      </c>
      <c r="I23" s="67">
        <f>_xlfn.RANK.AVG(F16,$E$16:$H$16,1)</f>
        <v>4</v>
      </c>
      <c r="J23" s="9">
        <f>SUM(E23:I23)</f>
        <v>14</v>
      </c>
      <c r="K23" s="9">
        <f>J23/$J$26</f>
        <v>0.28000000000000003</v>
      </c>
      <c r="L23" s="84">
        <f>J23-$J$27</f>
        <v>1.5</v>
      </c>
      <c r="M23" s="84"/>
      <c r="N23" s="9">
        <f>L23*L23</f>
        <v>2.25</v>
      </c>
    </row>
    <row r="24" spans="2:14" x14ac:dyDescent="0.3">
      <c r="B24" s="3">
        <v>3</v>
      </c>
      <c r="C24" s="9" t="s">
        <v>13</v>
      </c>
      <c r="D24" s="11" t="s">
        <v>14</v>
      </c>
      <c r="E24" s="66">
        <f>_xlfn.RANK.AVG(G12,$E$12:$H$12,1)</f>
        <v>1</v>
      </c>
      <c r="F24" s="66">
        <f>_xlfn.RANK.AVG(G13,$E$13:$H$13,1)</f>
        <v>2</v>
      </c>
      <c r="G24" s="19">
        <f>_xlfn.RANK.AVG(G14,$E$14:$H$14,1)</f>
        <v>3</v>
      </c>
      <c r="H24" s="66">
        <f>_xlfn.RANK.AVG(G15,$E$15:$H$15,1)</f>
        <v>3</v>
      </c>
      <c r="I24" s="67">
        <f>_xlfn.RANK.AVG(G16,$E$16:$H$16,1)</f>
        <v>3</v>
      </c>
      <c r="J24" s="9">
        <f>SUM(E24:I24)</f>
        <v>12</v>
      </c>
      <c r="K24" s="9">
        <f>J24/$J$26</f>
        <v>0.24</v>
      </c>
      <c r="L24" s="84">
        <f>J24-$J$27</f>
        <v>-0.5</v>
      </c>
      <c r="M24" s="84"/>
      <c r="N24" s="9">
        <f>L24*L24</f>
        <v>0.25</v>
      </c>
    </row>
    <row r="25" spans="2:14" ht="16.2" thickBot="1" x14ac:dyDescent="0.35">
      <c r="B25" s="5">
        <v>4</v>
      </c>
      <c r="C25" s="10" t="s">
        <v>33</v>
      </c>
      <c r="D25" s="12" t="s">
        <v>34</v>
      </c>
      <c r="E25" s="68">
        <f>_xlfn.RANK.AVG(H12,$E$12:$H$12,1)</f>
        <v>4</v>
      </c>
      <c r="F25" s="68">
        <f>_xlfn.RANK.AVG(H13,$E$13:$H$13,1)</f>
        <v>1</v>
      </c>
      <c r="G25" s="23">
        <f>_xlfn.RANK.AVG(H14,$E$14:$H$14,1)</f>
        <v>4</v>
      </c>
      <c r="H25" s="68">
        <f>_xlfn.RANK.AVG(H15,$E$15:$H$15,1)</f>
        <v>2</v>
      </c>
      <c r="I25" s="69">
        <f>_xlfn.RANK.AVG(H16,$E$16:$H$16,1)</f>
        <v>1</v>
      </c>
      <c r="J25" s="10">
        <f>SUM(E25:I25)</f>
        <v>12</v>
      </c>
      <c r="K25" s="10">
        <f>J25/$J$26</f>
        <v>0.24</v>
      </c>
      <c r="L25" s="85">
        <f>J25-$J$27</f>
        <v>-0.5</v>
      </c>
      <c r="M25" s="85"/>
      <c r="N25" s="10">
        <f>L25*L25</f>
        <v>0.25</v>
      </c>
    </row>
    <row r="26" spans="2:14" x14ac:dyDescent="0.3">
      <c r="E26" s="88" t="s">
        <v>50</v>
      </c>
      <c r="F26" s="88"/>
      <c r="G26" s="88"/>
      <c r="H26" s="88"/>
      <c r="I26" s="88"/>
      <c r="J26" s="2">
        <f>SUM(J22:J25)</f>
        <v>50</v>
      </c>
      <c r="L26" s="88" t="s">
        <v>51</v>
      </c>
      <c r="M26" s="88"/>
      <c r="N26" s="2">
        <f>SUM(N22:N25)</f>
        <v>3</v>
      </c>
    </row>
    <row r="27" spans="2:14" ht="16.2" thickBot="1" x14ac:dyDescent="0.35">
      <c r="E27" s="89" t="s">
        <v>52</v>
      </c>
      <c r="F27" s="89"/>
      <c r="G27" s="89"/>
      <c r="H27" s="89"/>
      <c r="I27" s="89"/>
      <c r="J27" s="16">
        <f>J26/B7</f>
        <v>12.5</v>
      </c>
    </row>
    <row r="28" spans="2:14" ht="16.2" thickBot="1" x14ac:dyDescent="0.35">
      <c r="D28" s="2" t="s">
        <v>53</v>
      </c>
      <c r="E28" s="17">
        <f>12*N26/(B16*B16*(B7*B7*B7-B7))</f>
        <v>2.4E-2</v>
      </c>
    </row>
    <row r="30" spans="2:14" ht="16.2" thickBot="1" x14ac:dyDescent="0.35">
      <c r="B30" s="81" t="s">
        <v>46</v>
      </c>
      <c r="C30" s="81"/>
      <c r="D30" s="81"/>
    </row>
    <row r="31" spans="2:14" ht="16.2" thickBot="1" x14ac:dyDescent="0.35">
      <c r="B31" s="6" t="s">
        <v>2</v>
      </c>
      <c r="C31" s="8" t="s">
        <v>3</v>
      </c>
      <c r="D31" s="7" t="s">
        <v>4</v>
      </c>
      <c r="E31" s="8" t="s">
        <v>24</v>
      </c>
      <c r="F31" s="8" t="s">
        <v>26</v>
      </c>
      <c r="G31" s="22" t="s">
        <v>28</v>
      </c>
      <c r="H31" s="70" t="s">
        <v>41</v>
      </c>
      <c r="I31" s="8" t="s">
        <v>43</v>
      </c>
      <c r="J31" s="8" t="s">
        <v>56</v>
      </c>
      <c r="K31" s="8" t="s">
        <v>47</v>
      </c>
      <c r="L31" s="83" t="s">
        <v>48</v>
      </c>
      <c r="M31" s="83"/>
      <c r="N31" s="8" t="s">
        <v>49</v>
      </c>
    </row>
    <row r="32" spans="2:14" x14ac:dyDescent="0.3">
      <c r="B32" s="3">
        <v>1</v>
      </c>
      <c r="C32" s="9" t="s">
        <v>5</v>
      </c>
      <c r="D32" s="11" t="s">
        <v>6</v>
      </c>
      <c r="E32" s="57">
        <v>2</v>
      </c>
      <c r="F32" s="57">
        <v>3</v>
      </c>
      <c r="G32" s="19"/>
      <c r="H32" s="57">
        <v>4</v>
      </c>
      <c r="I32" s="57">
        <v>2</v>
      </c>
      <c r="J32" s="15">
        <f>SUM(E32:I32)</f>
        <v>11</v>
      </c>
      <c r="K32" s="9">
        <f>J32/$J$36</f>
        <v>0.27500000000000002</v>
      </c>
      <c r="L32" s="84">
        <f>J32-$J$37</f>
        <v>1</v>
      </c>
      <c r="M32" s="84"/>
      <c r="N32" s="9">
        <f>L32*L32</f>
        <v>1</v>
      </c>
    </row>
    <row r="33" spans="2:14" x14ac:dyDescent="0.3">
      <c r="B33" s="3">
        <v>2</v>
      </c>
      <c r="C33" s="9" t="s">
        <v>9</v>
      </c>
      <c r="D33" s="11" t="s">
        <v>10</v>
      </c>
      <c r="E33" s="57">
        <v>3</v>
      </c>
      <c r="F33" s="57">
        <v>4</v>
      </c>
      <c r="G33" s="19"/>
      <c r="H33" s="57">
        <v>1</v>
      </c>
      <c r="I33" s="57">
        <v>4</v>
      </c>
      <c r="J33" s="9">
        <f>SUM(E33:I33)</f>
        <v>12</v>
      </c>
      <c r="K33" s="9">
        <f>J33/$J$36</f>
        <v>0.3</v>
      </c>
      <c r="L33" s="84">
        <f>J33-$J$37</f>
        <v>2</v>
      </c>
      <c r="M33" s="84"/>
      <c r="N33" s="9">
        <f>L33*L33</f>
        <v>4</v>
      </c>
    </row>
    <row r="34" spans="2:14" x14ac:dyDescent="0.3">
      <c r="B34" s="3">
        <v>3</v>
      </c>
      <c r="C34" s="9" t="s">
        <v>13</v>
      </c>
      <c r="D34" s="11" t="s">
        <v>14</v>
      </c>
      <c r="E34" s="57">
        <v>1</v>
      </c>
      <c r="F34" s="57">
        <v>2</v>
      </c>
      <c r="G34" s="19"/>
      <c r="H34" s="57">
        <v>3</v>
      </c>
      <c r="I34" s="57">
        <v>3</v>
      </c>
      <c r="J34" s="9">
        <f>SUM(E34:I34)</f>
        <v>9</v>
      </c>
      <c r="K34" s="9">
        <f>J34/$J$36</f>
        <v>0.22500000000000001</v>
      </c>
      <c r="L34" s="84">
        <f>J34-$J$37</f>
        <v>-1</v>
      </c>
      <c r="M34" s="84"/>
      <c r="N34" s="9">
        <f>L34*L34</f>
        <v>1</v>
      </c>
    </row>
    <row r="35" spans="2:14" ht="16.2" thickBot="1" x14ac:dyDescent="0.35">
      <c r="B35" s="5">
        <v>4</v>
      </c>
      <c r="C35" s="10" t="s">
        <v>33</v>
      </c>
      <c r="D35" s="12" t="s">
        <v>34</v>
      </c>
      <c r="E35" s="58">
        <v>4</v>
      </c>
      <c r="F35" s="58">
        <v>1</v>
      </c>
      <c r="G35" s="23"/>
      <c r="H35" s="58">
        <v>2</v>
      </c>
      <c r="I35" s="58">
        <v>1</v>
      </c>
      <c r="J35" s="10">
        <f>SUM(E35:I35)</f>
        <v>8</v>
      </c>
      <c r="K35" s="10">
        <f>J35/$J$36</f>
        <v>0.2</v>
      </c>
      <c r="L35" s="85">
        <f>J35-$J$37</f>
        <v>-2</v>
      </c>
      <c r="M35" s="85"/>
      <c r="N35" s="10">
        <f>L35*L35</f>
        <v>4</v>
      </c>
    </row>
    <row r="36" spans="2:14" x14ac:dyDescent="0.3">
      <c r="E36" s="88" t="s">
        <v>50</v>
      </c>
      <c r="F36" s="88"/>
      <c r="G36" s="88"/>
      <c r="H36" s="88"/>
      <c r="I36" s="88"/>
      <c r="J36" s="2">
        <f>SUM(J32:J35)</f>
        <v>40</v>
      </c>
      <c r="L36" s="88" t="s">
        <v>51</v>
      </c>
      <c r="M36" s="88"/>
      <c r="N36" s="2">
        <f>SUM(N32:N35)</f>
        <v>10</v>
      </c>
    </row>
    <row r="37" spans="2:14" ht="16.2" thickBot="1" x14ac:dyDescent="0.35">
      <c r="E37" s="89" t="s">
        <v>52</v>
      </c>
      <c r="F37" s="89"/>
      <c r="G37" s="89"/>
      <c r="H37" s="89"/>
      <c r="I37" s="89"/>
      <c r="J37" s="16">
        <f>J36/B7</f>
        <v>10</v>
      </c>
    </row>
    <row r="38" spans="2:14" ht="16.2" thickBot="1" x14ac:dyDescent="0.35">
      <c r="D38" s="2" t="s">
        <v>53</v>
      </c>
      <c r="E38" s="17">
        <f>12*N36/(B7*B7*(B15*B15*B15-B15))</f>
        <v>0.125</v>
      </c>
    </row>
    <row r="39" spans="2:14" x14ac:dyDescent="0.3">
      <c r="D39" s="2"/>
      <c r="E39" s="29"/>
    </row>
    <row r="40" spans="2:14" ht="16.2" thickBot="1" x14ac:dyDescent="0.35">
      <c r="B40" s="81" t="s">
        <v>46</v>
      </c>
      <c r="C40" s="81"/>
      <c r="D40" s="81"/>
    </row>
    <row r="41" spans="2:14" ht="16.2" thickBot="1" x14ac:dyDescent="0.35">
      <c r="B41" s="6" t="s">
        <v>2</v>
      </c>
      <c r="C41" s="8" t="s">
        <v>3</v>
      </c>
      <c r="D41" s="7" t="s">
        <v>4</v>
      </c>
      <c r="E41" s="8" t="s">
        <v>24</v>
      </c>
      <c r="F41" s="8" t="s">
        <v>26</v>
      </c>
      <c r="G41" s="22" t="s">
        <v>28</v>
      </c>
      <c r="H41" s="27" t="s">
        <v>41</v>
      </c>
      <c r="I41" s="8" t="s">
        <v>43</v>
      </c>
      <c r="J41" s="8" t="s">
        <v>56</v>
      </c>
      <c r="K41" s="51" t="s">
        <v>47</v>
      </c>
      <c r="L41" s="83" t="s">
        <v>48</v>
      </c>
      <c r="M41" s="83"/>
      <c r="N41" s="8" t="s">
        <v>49</v>
      </c>
    </row>
    <row r="42" spans="2:14" x14ac:dyDescent="0.3">
      <c r="B42" s="3">
        <v>1</v>
      </c>
      <c r="C42" s="9" t="s">
        <v>5</v>
      </c>
      <c r="D42" s="11" t="s">
        <v>6</v>
      </c>
      <c r="E42" s="57">
        <v>2</v>
      </c>
      <c r="F42" s="57">
        <v>3</v>
      </c>
      <c r="G42" s="19"/>
      <c r="H42" s="25"/>
      <c r="I42" s="57">
        <v>2</v>
      </c>
      <c r="J42" s="15">
        <f>SUM(E42:I42)</f>
        <v>7</v>
      </c>
      <c r="K42" s="52">
        <f>J42/$J$46</f>
        <v>0.23333333333333334</v>
      </c>
      <c r="L42" s="84">
        <f>J42-$J$47</f>
        <v>-0.5</v>
      </c>
      <c r="M42" s="84"/>
      <c r="N42" s="9">
        <f>L42*L42</f>
        <v>0.25</v>
      </c>
    </row>
    <row r="43" spans="2:14" x14ac:dyDescent="0.3">
      <c r="B43" s="3">
        <v>2</v>
      </c>
      <c r="C43" s="9" t="s">
        <v>9</v>
      </c>
      <c r="D43" s="11" t="s">
        <v>10</v>
      </c>
      <c r="E43" s="57">
        <v>3</v>
      </c>
      <c r="F43" s="57">
        <v>4</v>
      </c>
      <c r="G43" s="19"/>
      <c r="H43" s="25"/>
      <c r="I43" s="57">
        <v>4</v>
      </c>
      <c r="J43" s="9">
        <f>SUM(E43:I43)</f>
        <v>11</v>
      </c>
      <c r="K43" s="52">
        <f>J43/$J$46</f>
        <v>0.36666666666666664</v>
      </c>
      <c r="L43" s="84">
        <f>J43-$J$47</f>
        <v>3.5</v>
      </c>
      <c r="M43" s="84"/>
      <c r="N43" s="9">
        <f>L43*L43</f>
        <v>12.25</v>
      </c>
    </row>
    <row r="44" spans="2:14" x14ac:dyDescent="0.3">
      <c r="B44" s="3">
        <v>3</v>
      </c>
      <c r="C44" s="9" t="s">
        <v>13</v>
      </c>
      <c r="D44" s="11" t="s">
        <v>14</v>
      </c>
      <c r="E44" s="57">
        <v>1</v>
      </c>
      <c r="F44" s="57">
        <v>2</v>
      </c>
      <c r="G44" s="19"/>
      <c r="H44" s="25"/>
      <c r="I44" s="57">
        <v>3</v>
      </c>
      <c r="J44" s="9">
        <f>SUM(E44:I44)</f>
        <v>6</v>
      </c>
      <c r="K44" s="52">
        <f>J44/$J$46</f>
        <v>0.2</v>
      </c>
      <c r="L44" s="84">
        <f>J44-$J$47</f>
        <v>-1.5</v>
      </c>
      <c r="M44" s="84"/>
      <c r="N44" s="9">
        <f>L44*L44</f>
        <v>2.25</v>
      </c>
    </row>
    <row r="45" spans="2:14" ht="16.2" thickBot="1" x14ac:dyDescent="0.35">
      <c r="B45" s="5">
        <v>4</v>
      </c>
      <c r="C45" s="10" t="s">
        <v>33</v>
      </c>
      <c r="D45" s="12" t="s">
        <v>34</v>
      </c>
      <c r="E45" s="58">
        <v>4</v>
      </c>
      <c r="F45" s="58">
        <v>1</v>
      </c>
      <c r="G45" s="23"/>
      <c r="H45" s="28"/>
      <c r="I45" s="58">
        <v>1</v>
      </c>
      <c r="J45" s="10">
        <f>SUM(E45:I45)</f>
        <v>6</v>
      </c>
      <c r="K45" s="53">
        <f>J45/$J$46</f>
        <v>0.2</v>
      </c>
      <c r="L45" s="85">
        <f>J45-$J$47</f>
        <v>-1.5</v>
      </c>
      <c r="M45" s="85"/>
      <c r="N45" s="10">
        <f>L45*L45</f>
        <v>2.25</v>
      </c>
    </row>
    <row r="46" spans="2:14" x14ac:dyDescent="0.3">
      <c r="E46" s="88" t="s">
        <v>50</v>
      </c>
      <c r="F46" s="88"/>
      <c r="G46" s="88"/>
      <c r="H46" s="88"/>
      <c r="I46" s="88"/>
      <c r="J46" s="2">
        <f>SUM(J42:J45)</f>
        <v>30</v>
      </c>
      <c r="L46" s="88" t="s">
        <v>51</v>
      </c>
      <c r="M46" s="88"/>
      <c r="N46" s="2">
        <f>SUM(N42:N45)</f>
        <v>17</v>
      </c>
    </row>
    <row r="47" spans="2:14" ht="16.2" thickBot="1" x14ac:dyDescent="0.35">
      <c r="E47" s="89" t="s">
        <v>52</v>
      </c>
      <c r="F47" s="89"/>
      <c r="G47" s="89"/>
      <c r="H47" s="89"/>
      <c r="I47" s="89"/>
      <c r="J47" s="16">
        <f>J46/B7</f>
        <v>7.5</v>
      </c>
    </row>
    <row r="48" spans="2:14" ht="16.2" thickBot="1" x14ac:dyDescent="0.35">
      <c r="D48" s="2" t="s">
        <v>53</v>
      </c>
      <c r="E48" s="17">
        <f>12*N46/(B14*B14*(B7*B7*B7-B7))</f>
        <v>0.37777777777777777</v>
      </c>
    </row>
    <row r="49" spans="2:14" x14ac:dyDescent="0.3">
      <c r="D49" s="2"/>
      <c r="E49" s="54"/>
    </row>
    <row r="50" spans="2:14" ht="16.2" thickBot="1" x14ac:dyDescent="0.35">
      <c r="B50" s="81" t="s">
        <v>46</v>
      </c>
      <c r="C50" s="81"/>
      <c r="D50" s="81"/>
    </row>
    <row r="51" spans="2:14" ht="16.2" thickBot="1" x14ac:dyDescent="0.35">
      <c r="B51" s="6" t="s">
        <v>2</v>
      </c>
      <c r="C51" s="8" t="s">
        <v>3</v>
      </c>
      <c r="D51" s="7" t="s">
        <v>4</v>
      </c>
      <c r="E51" s="47" t="s">
        <v>24</v>
      </c>
      <c r="F51" s="8" t="s">
        <v>26</v>
      </c>
      <c r="G51" s="22" t="s">
        <v>28</v>
      </c>
      <c r="H51" s="27" t="s">
        <v>41</v>
      </c>
      <c r="I51" s="8" t="s">
        <v>43</v>
      </c>
      <c r="J51" s="8" t="s">
        <v>56</v>
      </c>
      <c r="K51" s="51" t="s">
        <v>47</v>
      </c>
      <c r="L51" s="83" t="s">
        <v>48</v>
      </c>
      <c r="M51" s="83"/>
      <c r="N51" s="8" t="s">
        <v>49</v>
      </c>
    </row>
    <row r="52" spans="2:14" x14ac:dyDescent="0.3">
      <c r="B52" s="3">
        <v>1</v>
      </c>
      <c r="C52" s="9" t="s">
        <v>5</v>
      </c>
      <c r="D52" s="11" t="s">
        <v>6</v>
      </c>
      <c r="E52" s="49"/>
      <c r="F52" s="9">
        <v>3</v>
      </c>
      <c r="G52" s="19"/>
      <c r="H52" s="25"/>
      <c r="I52" s="57">
        <v>2</v>
      </c>
      <c r="J52" s="15">
        <f>SUM(E52:I52)</f>
        <v>5</v>
      </c>
      <c r="K52" s="52">
        <f>J52/$J$56</f>
        <v>0.25</v>
      </c>
      <c r="L52" s="84">
        <f>J52-$J$57</f>
        <v>0</v>
      </c>
      <c r="M52" s="84"/>
      <c r="N52" s="9">
        <f>L52*L52</f>
        <v>0</v>
      </c>
    </row>
    <row r="53" spans="2:14" x14ac:dyDescent="0.3">
      <c r="B53" s="3">
        <v>2</v>
      </c>
      <c r="C53" s="9" t="s">
        <v>9</v>
      </c>
      <c r="D53" s="11" t="s">
        <v>10</v>
      </c>
      <c r="E53" s="49"/>
      <c r="F53" s="9">
        <v>4</v>
      </c>
      <c r="G53" s="19"/>
      <c r="H53" s="25"/>
      <c r="I53" s="57">
        <v>4</v>
      </c>
      <c r="J53" s="9">
        <f>SUM(E53:I53)</f>
        <v>8</v>
      </c>
      <c r="K53" s="52">
        <f>J53/$J$56</f>
        <v>0.4</v>
      </c>
      <c r="L53" s="93">
        <f>J53-$J$57</f>
        <v>3</v>
      </c>
      <c r="M53" s="94"/>
      <c r="N53" s="9">
        <f>L53*L53</f>
        <v>9</v>
      </c>
    </row>
    <row r="54" spans="2:14" x14ac:dyDescent="0.3">
      <c r="B54" s="3">
        <v>3</v>
      </c>
      <c r="C54" s="9" t="s">
        <v>13</v>
      </c>
      <c r="D54" s="11" t="s">
        <v>14</v>
      </c>
      <c r="E54" s="49"/>
      <c r="F54" s="9">
        <v>2</v>
      </c>
      <c r="G54" s="19"/>
      <c r="H54" s="25"/>
      <c r="I54" s="57">
        <v>3</v>
      </c>
      <c r="J54" s="9">
        <f>SUM(E54:I54)</f>
        <v>5</v>
      </c>
      <c r="K54" s="52">
        <f>J54/$J$56</f>
        <v>0.25</v>
      </c>
      <c r="L54" s="93">
        <f>J54-$J$57</f>
        <v>0</v>
      </c>
      <c r="M54" s="94"/>
      <c r="N54" s="9">
        <f>L54*L54</f>
        <v>0</v>
      </c>
    </row>
    <row r="55" spans="2:14" ht="16.2" thickBot="1" x14ac:dyDescent="0.35">
      <c r="B55" s="5">
        <v>4</v>
      </c>
      <c r="C55" s="10" t="s">
        <v>33</v>
      </c>
      <c r="D55" s="12" t="s">
        <v>34</v>
      </c>
      <c r="E55" s="50"/>
      <c r="F55" s="10">
        <v>1</v>
      </c>
      <c r="G55" s="23"/>
      <c r="H55" s="28"/>
      <c r="I55" s="58">
        <v>1</v>
      </c>
      <c r="J55" s="10">
        <f>SUM(E55:I55)</f>
        <v>2</v>
      </c>
      <c r="K55" s="52">
        <f>J55/$J$56</f>
        <v>0.1</v>
      </c>
      <c r="L55" s="91">
        <f>J55-$J$57</f>
        <v>-3</v>
      </c>
      <c r="M55" s="92"/>
      <c r="N55" s="10">
        <f>L55*L55</f>
        <v>9</v>
      </c>
    </row>
    <row r="56" spans="2:14" x14ac:dyDescent="0.3">
      <c r="E56" s="88" t="s">
        <v>50</v>
      </c>
      <c r="F56" s="88"/>
      <c r="G56" s="88"/>
      <c r="H56" s="88"/>
      <c r="I56" s="88"/>
      <c r="J56" s="2">
        <f>SUM(J52:J55)</f>
        <v>20</v>
      </c>
      <c r="L56" s="88" t="s">
        <v>51</v>
      </c>
      <c r="M56" s="88"/>
      <c r="N56" s="2">
        <f>SUM(N52:N55)</f>
        <v>18</v>
      </c>
    </row>
    <row r="57" spans="2:14" ht="16.2" thickBot="1" x14ac:dyDescent="0.35">
      <c r="E57" s="89" t="s">
        <v>52</v>
      </c>
      <c r="F57" s="89"/>
      <c r="G57" s="89"/>
      <c r="H57" s="89"/>
      <c r="I57" s="89"/>
      <c r="J57" s="16">
        <f>J56/B7</f>
        <v>5</v>
      </c>
    </row>
    <row r="58" spans="2:14" ht="16.2" thickBot="1" x14ac:dyDescent="0.35">
      <c r="D58" s="2" t="s">
        <v>53</v>
      </c>
      <c r="E58" s="21">
        <f>12*N56/(B13*B13*(B7*B7*B7-B7))</f>
        <v>0.9</v>
      </c>
    </row>
    <row r="60" spans="2:14" ht="16.2" thickBot="1" x14ac:dyDescent="0.35">
      <c r="B60" s="90" t="s">
        <v>1</v>
      </c>
      <c r="C60" s="90"/>
      <c r="D60" s="90"/>
    </row>
    <row r="61" spans="2:14" ht="16.2" thickBot="1" x14ac:dyDescent="0.35">
      <c r="B61" s="6" t="s">
        <v>2</v>
      </c>
      <c r="C61" s="8" t="s">
        <v>3</v>
      </c>
      <c r="D61" s="7" t="s">
        <v>4</v>
      </c>
      <c r="E61" s="51" t="s">
        <v>47</v>
      </c>
    </row>
    <row r="62" spans="2:14" x14ac:dyDescent="0.3">
      <c r="B62" s="3">
        <v>1</v>
      </c>
      <c r="C62" s="9" t="s">
        <v>7</v>
      </c>
      <c r="D62" s="11" t="s">
        <v>8</v>
      </c>
      <c r="E62" s="52">
        <f>K52</f>
        <v>0.25</v>
      </c>
    </row>
    <row r="63" spans="2:14" x14ac:dyDescent="0.3">
      <c r="B63" s="3">
        <v>2</v>
      </c>
      <c r="C63" s="9" t="s">
        <v>11</v>
      </c>
      <c r="D63" s="11" t="s">
        <v>12</v>
      </c>
      <c r="E63" s="52">
        <f>K53</f>
        <v>0.4</v>
      </c>
    </row>
    <row r="64" spans="2:14" x14ac:dyDescent="0.3">
      <c r="B64" s="3">
        <v>3</v>
      </c>
      <c r="C64" s="9" t="s">
        <v>15</v>
      </c>
      <c r="D64" s="11" t="s">
        <v>16</v>
      </c>
      <c r="E64" s="52">
        <f>K54</f>
        <v>0.25</v>
      </c>
    </row>
    <row r="65" spans="2:5" ht="16.2" thickBot="1" x14ac:dyDescent="0.35">
      <c r="B65" s="5">
        <v>4</v>
      </c>
      <c r="C65" s="10" t="s">
        <v>54</v>
      </c>
      <c r="D65" s="12" t="s">
        <v>55</v>
      </c>
      <c r="E65" s="53">
        <f>K55</f>
        <v>0.1</v>
      </c>
    </row>
  </sheetData>
  <mergeCells count="39">
    <mergeCell ref="L55:M55"/>
    <mergeCell ref="E56:I56"/>
    <mergeCell ref="L56:M56"/>
    <mergeCell ref="E57:I57"/>
    <mergeCell ref="B50:D50"/>
    <mergeCell ref="L51:M51"/>
    <mergeCell ref="L52:M52"/>
    <mergeCell ref="L53:M53"/>
    <mergeCell ref="L54:M54"/>
    <mergeCell ref="L23:M23"/>
    <mergeCell ref="B2:D2"/>
    <mergeCell ref="B10:D10"/>
    <mergeCell ref="B20:D20"/>
    <mergeCell ref="L21:M21"/>
    <mergeCell ref="L22:M22"/>
    <mergeCell ref="B60:D60"/>
    <mergeCell ref="B30:D30"/>
    <mergeCell ref="L31:M31"/>
    <mergeCell ref="L32:M32"/>
    <mergeCell ref="L33:M33"/>
    <mergeCell ref="L34:M34"/>
    <mergeCell ref="L35:M35"/>
    <mergeCell ref="E36:I36"/>
    <mergeCell ref="L36:M36"/>
    <mergeCell ref="E37:I37"/>
    <mergeCell ref="E47:I47"/>
    <mergeCell ref="B40:D40"/>
    <mergeCell ref="L41:M41"/>
    <mergeCell ref="L42:M42"/>
    <mergeCell ref="L43:M43"/>
    <mergeCell ref="L44:M44"/>
    <mergeCell ref="L45:M45"/>
    <mergeCell ref="E46:I46"/>
    <mergeCell ref="L46:M46"/>
    <mergeCell ref="L24:M24"/>
    <mergeCell ref="L25:M25"/>
    <mergeCell ref="E26:I26"/>
    <mergeCell ref="L26:M26"/>
    <mergeCell ref="E27:I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55EF07D438FB047AC7814A49E3883B5" ma:contentTypeVersion="0" ma:contentTypeDescription="Створення нового документа." ma:contentTypeScope="" ma:versionID="4d42b5daaac2ade4ea93cba72cb422c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b2bdc5e2fa6a0ff701a42267b1ff4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327C5-4E1D-4588-A9C4-246F18A629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3AFCE8-1CFF-4848-AF7E-58788AB9B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BE8092-127B-4B65-A1C1-3A7CA4F60A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Вхідні і вихідні дані</vt:lpstr>
      <vt:lpstr>Приклад узгодження</vt:lpstr>
      <vt:lpstr>Приклад неузгодження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buhrov</cp:lastModifiedBy>
  <cp:revision/>
  <dcterms:created xsi:type="dcterms:W3CDTF">2022-10-24T08:38:31Z</dcterms:created>
  <dcterms:modified xsi:type="dcterms:W3CDTF">2025-09-23T07:28:18Z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0x010100155EF07D438FB047AC7814A49E3883B5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